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tabRatio="599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<sst xmlns="http://schemas.openxmlformats.org/spreadsheetml/2006/main" count="505" uniqueCount="135">
  <si>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</si>
  <si>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</si>
  <si>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</si>
  <si>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</si>
  <si>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</si>
  <si>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</si>
  <si>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</si>
  <si>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</si>
  <si>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</si>
  <si>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ISLHARCAMAKOD</t>
  </si>
  <si>
    <t>ABSODENEK</t>
  </si>
  <si>
    <t>X</t>
  </si>
  <si>
    <t>ISLHARCAMAKODTAHMIN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</si>
  <si>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</si>
  <si>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</si>
  <si>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</si>
  <si>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</si>
  <si>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</si>
  <si>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</si>
  <si>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</si>
  <si>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</si>
  <si>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</si>
  <si>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</si>
  <si>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</si>
  <si>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</si>
  <si>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</si>
  <si>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</si>
  <si>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</si>
  <si>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</si>
  <si>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</si>
  <si>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</si>
  <si>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</si>
  <si>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</si>
  <si>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</si>
  <si>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</si>
  <si>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</si>
  <si>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</si>
  <si>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</si>
  <si>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</si>
  <si>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</si>
  <si>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</si>
  <si>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</si>
  <si>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</si>
  <si>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</si>
  <si>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</si>
  <si>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</si>
  <si>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</si>
  <si>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</si>
  <si>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</si>
  <si>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</si>
  <si>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</si>
  <si>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</si>
  <si>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</si>
  <si>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</si>
  <si>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</si>
  <si>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</si>
  <si>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</si>
  <si>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</si>
  <si>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</si>
  <si>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</si>
  <si>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</si>
  <si>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</si>
  <si>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</si>
  <si>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</si>
  <si>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</si>
  <si>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</si>
  <si>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</si>
  <si>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</si>
  <si>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</si>
  <si>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</si>
  <si>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</si>
  <si>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</si>
  <si>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</si>
  <si>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</si>
  <si>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</si>
  <si>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</si>
  <si>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</si>
  <si>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</si>
  <si>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</si>
  <si>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</si>
  <si>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</si>
  <si>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</si>
  <si>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</si>
  <si>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</si>
  <si>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</si>
  <si>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</si>
  <si>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</si>
  <si>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</si>
  <si>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</si>
  <si>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</si>
  <si>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</si>
  <si>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</si>
  <si>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</si>
  <si>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</si>
  <si>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</si>
  <si>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</si>
  <si>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</si>
  <si>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</si>
  <si>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</si>
  <si>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</si>
  <si>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</si>
  <si>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</si>
  <si>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</si>
  <si>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</si>
  <si>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</si>
  <si>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</si>
  <si>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</si>
  <si>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</si>
  <si>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</si>
  <si>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</si>
  <si>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</si>
  <si>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</si>
  <si>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</si>
  <si>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</si>
  <si>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</si>
  <si>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</si>
  <si>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</si>
  <si>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</si>
  <si>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</si>
  <si>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</si>
  <si>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</si>
  <si>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</si>
  <si>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</si>
  <si>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</si>
  <si>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</si>
  <si>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</si>
  <si>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</si>
  <si>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</si>
  <si>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</si>
  <si>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</si>
  <si>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</si>
  <si>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</si>
  <si>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2013</t>
  </si>
  <si>
    <t>31 - GÜMRÜK VE TİCARET BAKANLIĞI</t>
  </si>
  <si>
    <t>31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</si>
</sst>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3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0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/>
      <protection/>
    </xf>
    <xf numFmtId="0" fontId="4" fillId="0" borderId="13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6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zoomScalePageLayoutView="0" workbookViewId="0" topLeftCell="N19">
      <selection activeCell="AJ24" sqref="AJ24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37" width="9.125" style="9" bestFit="1" customWidth="1"/>
    <col min="38" max="16384" width="9.125" style="9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47" t="s">
        <v>7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  <c r="P11" s="47" t="s">
        <v>1</v>
      </c>
      <c r="Q11" s="47" t="s">
        <v>1</v>
      </c>
      <c r="R11" s="47" t="s">
        <v>1</v>
      </c>
      <c r="S11" s="47" t="s">
        <v>1</v>
      </c>
      <c r="T11" s="47" t="s">
        <v>1</v>
      </c>
      <c r="U11" s="47" t="s">
        <v>1</v>
      </c>
      <c r="V11" s="47" t="s">
        <v>1</v>
      </c>
      <c r="W11" s="47" t="s">
        <v>1</v>
      </c>
      <c r="X11" s="47" t="s">
        <v>1</v>
      </c>
      <c r="Y11" s="47" t="s">
        <v>1</v>
      </c>
      <c r="Z11" s="47" t="s">
        <v>1</v>
      </c>
      <c r="AA11" s="47" t="s">
        <v>1</v>
      </c>
      <c r="AB11" s="47" t="s">
        <v>1</v>
      </c>
      <c r="AC11" s="47" t="s">
        <v>1</v>
      </c>
      <c r="AD11" s="47" t="s">
        <v>1</v>
      </c>
      <c r="AE11" s="47" t="s">
        <v>1</v>
      </c>
      <c r="AF11" s="47" t="s">
        <v>1</v>
      </c>
      <c r="AG11" s="47" t="s">
        <v>1</v>
      </c>
      <c r="AH11" s="47" t="s">
        <v>1</v>
      </c>
      <c r="AI11" s="47" t="s">
        <v>1</v>
      </c>
      <c r="AJ11" s="47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2012</v>
      </c>
      <c r="H14" s="7" t="str">
        <f>ButceYil</f>
        <v>2013</v>
      </c>
      <c r="I14" s="7">
        <f>ButceYil-1</f>
        <v>2012</v>
      </c>
      <c r="J14" s="7" t="str">
        <f>ButceYil</f>
        <v>2013</v>
      </c>
      <c r="K14" s="7">
        <f>ButceYil-1</f>
        <v>2012</v>
      </c>
      <c r="L14" s="7" t="str">
        <f>ButceYil</f>
        <v>2013</v>
      </c>
      <c r="O14" s="7">
        <f>ButceYil-1</f>
        <v>2012</v>
      </c>
      <c r="P14" s="7" t="str">
        <f>ButceYil</f>
        <v>2013</v>
      </c>
      <c r="Q14" s="7">
        <f>ButceYil-1</f>
        <v>2012</v>
      </c>
      <c r="R14" s="7" t="str">
        <f>ButceYil</f>
        <v>2013</v>
      </c>
      <c r="S14" s="7">
        <f>ButceYil-1</f>
        <v>2012</v>
      </c>
      <c r="T14" s="7" t="str">
        <f>ButceYil</f>
        <v>2013</v>
      </c>
      <c r="U14" s="7">
        <f>ButceYil-1</f>
        <v>2012</v>
      </c>
      <c r="V14" s="7" t="str">
        <f>ButceYil</f>
        <v>2013</v>
      </c>
      <c r="W14" s="7">
        <f>ButceYil-1</f>
        <v>2012</v>
      </c>
      <c r="X14" s="7" t="str">
        <f>ButceYil</f>
        <v>2013</v>
      </c>
      <c r="Y14" s="7">
        <f>ButceYil-1</f>
        <v>2012</v>
      </c>
      <c r="Z14" s="7" t="str">
        <f>ButceYil</f>
        <v>2013</v>
      </c>
      <c r="AA14" s="7">
        <f>ButceYil-1</f>
        <v>2012</v>
      </c>
      <c r="AB14" s="7" t="str">
        <f>ButceYil</f>
        <v>2013</v>
      </c>
      <c r="AC14" s="7">
        <f>ButceYil-1</f>
        <v>2012</v>
      </c>
      <c r="AD14" s="7" t="str">
        <f>ButceYil</f>
        <v>2013</v>
      </c>
      <c r="AE14" s="7">
        <f>ButceYil-1</f>
        <v>2012</v>
      </c>
      <c r="AF14" s="7" t="str">
        <f>ButceYil</f>
        <v>2013</v>
      </c>
      <c r="AJ14" s="9" t="str">
        <f>ButceYil</f>
        <v>2013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31</v>
      </c>
      <c r="H17" s="16" t="str">
        <f t="shared" si="0"/>
        <v>31</v>
      </c>
      <c r="I17" s="16" t="str">
        <f t="shared" si="0"/>
        <v>31</v>
      </c>
      <c r="J17" s="16" t="str">
        <f t="shared" si="0"/>
        <v>31</v>
      </c>
      <c r="K17" s="16" t="str">
        <f t="shared" si="0"/>
        <v>31</v>
      </c>
      <c r="L17" s="16" t="str">
        <f t="shared" si="0"/>
        <v>31</v>
      </c>
      <c r="O17" s="16" t="str">
        <f aca="true" t="shared" si="1" ref="O17:AF17">KurKod</f>
        <v>31</v>
      </c>
      <c r="P17" s="16" t="str">
        <f t="shared" si="1"/>
        <v>31</v>
      </c>
      <c r="Q17" s="16" t="str">
        <f t="shared" si="1"/>
        <v>31</v>
      </c>
      <c r="R17" s="16" t="str">
        <f t="shared" si="1"/>
        <v>31</v>
      </c>
      <c r="S17" s="16" t="str">
        <f t="shared" si="1"/>
        <v>31</v>
      </c>
      <c r="T17" s="16" t="str">
        <f t="shared" si="1"/>
        <v>31</v>
      </c>
      <c r="U17" s="16" t="str">
        <f t="shared" si="1"/>
        <v>31</v>
      </c>
      <c r="V17" s="16" t="str">
        <f t="shared" si="1"/>
        <v>31</v>
      </c>
      <c r="W17" s="16" t="str">
        <f t="shared" si="1"/>
        <v>31</v>
      </c>
      <c r="X17" s="16" t="str">
        <f t="shared" si="1"/>
        <v>31</v>
      </c>
      <c r="Y17" s="16" t="str">
        <f t="shared" si="1"/>
        <v>31</v>
      </c>
      <c r="Z17" s="16" t="str">
        <f t="shared" si="1"/>
        <v>31</v>
      </c>
      <c r="AA17" s="16" t="str">
        <f t="shared" si="1"/>
        <v>31</v>
      </c>
      <c r="AB17" s="16" t="str">
        <f t="shared" si="1"/>
        <v>31</v>
      </c>
      <c r="AC17" s="16" t="str">
        <f t="shared" si="1"/>
        <v>31</v>
      </c>
      <c r="AD17" s="16" t="str">
        <f t="shared" si="1"/>
        <v>31</v>
      </c>
      <c r="AE17" s="16" t="str">
        <f t="shared" si="1"/>
        <v>31</v>
      </c>
      <c r="AF17" s="16" t="str">
        <f t="shared" si="1"/>
        <v>31</v>
      </c>
      <c r="AJ17" s="9" t="str">
        <f>KurKod</f>
        <v>31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2013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 thickBot="1">
      <c r="F20" s="19" t="s">
        <v>18</v>
      </c>
      <c r="G20" s="50" t="str">
        <f>Kurum</f>
        <v>31 - GÜMRÜK VE TİCARET BAKANLIĞI</v>
      </c>
      <c r="H20" s="50" t="s">
        <v>1</v>
      </c>
      <c r="I20" s="50" t="s">
        <v>1</v>
      </c>
      <c r="J20" s="50" t="s">
        <v>1</v>
      </c>
      <c r="K20" s="50" t="s">
        <v>1</v>
      </c>
      <c r="L20" s="50" t="s">
        <v>1</v>
      </c>
      <c r="M20" s="50" t="s">
        <v>1</v>
      </c>
      <c r="N20" s="50" t="s">
        <v>1</v>
      </c>
      <c r="O20" s="50" t="s">
        <v>1</v>
      </c>
      <c r="P20" s="50" t="s">
        <v>1</v>
      </c>
      <c r="Q20" s="50" t="s">
        <v>1</v>
      </c>
      <c r="R20" s="50" t="s">
        <v>1</v>
      </c>
      <c r="S20" s="50" t="s">
        <v>1</v>
      </c>
      <c r="T20" s="50" t="s">
        <v>1</v>
      </c>
      <c r="U20" s="50" t="s">
        <v>1</v>
      </c>
      <c r="V20" s="50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3.75" customHeight="1">
      <c r="F21" s="45" t="s">
        <v>1</v>
      </c>
      <c r="G21" s="48" t="str">
        <f>ButceYil-1&amp;" "&amp;"GERÇEKLEŞME TOPLAMI"</f>
        <v>2012 GERÇEKLEŞME TOPLAMI</v>
      </c>
      <c r="H21" s="48" t="str">
        <f>ButceYil&amp;" "&amp;"BAŞLANGIÇ ÖDENEĞİ"</f>
        <v>2013 BAŞLANGIÇ ÖDENEĞİ</v>
      </c>
      <c r="I21" s="48" t="s">
        <v>19</v>
      </c>
      <c r="J21" s="48" t="s">
        <v>1</v>
      </c>
      <c r="K21" s="48" t="s">
        <v>20</v>
      </c>
      <c r="L21" s="48" t="s">
        <v>1</v>
      </c>
      <c r="M21" s="48" t="s">
        <v>20</v>
      </c>
      <c r="N21" s="48" t="s">
        <v>1</v>
      </c>
      <c r="O21" s="48" t="s">
        <v>21</v>
      </c>
      <c r="P21" s="48" t="s">
        <v>1</v>
      </c>
      <c r="Q21" s="48" t="s">
        <v>21</v>
      </c>
      <c r="R21" s="48" t="s">
        <v>1</v>
      </c>
      <c r="S21" s="48" t="s">
        <v>22</v>
      </c>
      <c r="T21" s="48" t="s">
        <v>1</v>
      </c>
      <c r="U21" s="48" t="s">
        <v>22</v>
      </c>
      <c r="V21" s="48" t="s">
        <v>1</v>
      </c>
      <c r="W21" s="48" t="s">
        <v>23</v>
      </c>
      <c r="X21" s="48" t="s">
        <v>1</v>
      </c>
      <c r="Y21" s="48" t="s">
        <v>23</v>
      </c>
      <c r="Z21" s="48" t="s">
        <v>1</v>
      </c>
      <c r="AA21" s="48" t="s">
        <v>24</v>
      </c>
      <c r="AB21" s="48" t="s">
        <v>1</v>
      </c>
      <c r="AC21" s="48" t="s">
        <v>24</v>
      </c>
      <c r="AD21" s="48" t="s">
        <v>1</v>
      </c>
      <c r="AE21" s="48" t="s">
        <v>25</v>
      </c>
      <c r="AF21" s="48" t="s">
        <v>1</v>
      </c>
      <c r="AG21" s="48" t="s">
        <v>26</v>
      </c>
      <c r="AH21" s="48" t="s">
        <v>27</v>
      </c>
      <c r="AI21" s="48" t="s">
        <v>1</v>
      </c>
      <c r="AJ21" s="48" t="str">
        <f>ButceYil&amp;" "&amp;"YILSONU GERÇEKLEŞME TAHMİNİ"</f>
        <v>2013 YILSONU GERÇEKLEŞME TAHMİNİ</v>
      </c>
    </row>
    <row r="22" spans="1:36" ht="16.5" customHeight="1" thickBot="1">
      <c r="A22" s="6" t="s">
        <v>8</v>
      </c>
      <c r="B22" s="20" t="s">
        <v>28</v>
      </c>
      <c r="F22" s="46" t="s">
        <v>1</v>
      </c>
      <c r="G22" s="49" t="s">
        <v>1</v>
      </c>
      <c r="H22" s="49" t="s">
        <v>1</v>
      </c>
      <c r="I22" s="21">
        <f>ButceYil-1</f>
        <v>2012</v>
      </c>
      <c r="J22" s="21" t="str">
        <f>ButceYil</f>
        <v>2013</v>
      </c>
      <c r="K22" s="21">
        <f>ButceYil-1</f>
        <v>2012</v>
      </c>
      <c r="L22" s="21" t="str">
        <f>ButceYil</f>
        <v>2013</v>
      </c>
      <c r="M22" s="21">
        <f>ButceYil-1</f>
        <v>2012</v>
      </c>
      <c r="N22" s="21" t="str">
        <f>ButceYil</f>
        <v>2013</v>
      </c>
      <c r="O22" s="21">
        <f>ButceYil-1</f>
        <v>2012</v>
      </c>
      <c r="P22" s="21" t="str">
        <f>ButceYil</f>
        <v>2013</v>
      </c>
      <c r="Q22" s="21">
        <f>ButceYil-1</f>
        <v>2012</v>
      </c>
      <c r="R22" s="21" t="str">
        <f>ButceYil</f>
        <v>2013</v>
      </c>
      <c r="S22" s="21">
        <f>ButceYil-1</f>
        <v>2012</v>
      </c>
      <c r="T22" s="21" t="str">
        <f>ButceYil</f>
        <v>2013</v>
      </c>
      <c r="U22" s="21">
        <f>ButceYil-1</f>
        <v>2012</v>
      </c>
      <c r="V22" s="21" t="str">
        <f>ButceYil</f>
        <v>2013</v>
      </c>
      <c r="W22" s="21">
        <f>ButceYil-1</f>
        <v>2012</v>
      </c>
      <c r="X22" s="21" t="str">
        <f>ButceYil</f>
        <v>2013</v>
      </c>
      <c r="Y22" s="21">
        <f>ButceYil-1</f>
        <v>2012</v>
      </c>
      <c r="Z22" s="21" t="str">
        <f>ButceYil</f>
        <v>2013</v>
      </c>
      <c r="AA22" s="21">
        <f>ButceYil-1</f>
        <v>2012</v>
      </c>
      <c r="AB22" s="21" t="str">
        <f>ButceYil</f>
        <v>2013</v>
      </c>
      <c r="AC22" s="21">
        <f>ButceYil-1</f>
        <v>2012</v>
      </c>
      <c r="AD22" s="21" t="str">
        <f>ButceYil</f>
        <v>2013</v>
      </c>
      <c r="AE22" s="21">
        <f>ButceYil-1</f>
        <v>2012</v>
      </c>
      <c r="AF22" s="21" t="str">
        <f>ButceYil</f>
        <v>2013</v>
      </c>
      <c r="AG22" s="49" t="s">
        <v>1</v>
      </c>
      <c r="AH22" s="21">
        <f>ButceYil-1</f>
        <v>2012</v>
      </c>
      <c r="AI22" s="21" t="str">
        <f>ButceYil</f>
        <v>2013</v>
      </c>
      <c r="AJ22" s="49" t="s">
        <v>1</v>
      </c>
    </row>
    <row r="23" spans="1:36" ht="14.25" thickBot="1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444774061.36</v>
      </c>
      <c r="H23" s="24">
        <f t="shared" si="2"/>
        <v>511228650</v>
      </c>
      <c r="I23" s="24">
        <f t="shared" si="2"/>
        <v>31862571.28</v>
      </c>
      <c r="J23" s="24">
        <f t="shared" si="2"/>
        <v>43132040.37</v>
      </c>
      <c r="K23" s="24">
        <f t="shared" si="2"/>
        <v>57651948.730000004</v>
      </c>
      <c r="L23" s="24">
        <f t="shared" si="2"/>
        <v>82093127.62999998</v>
      </c>
      <c r="M23" s="24">
        <f t="shared" si="2"/>
        <v>25789377.45</v>
      </c>
      <c r="N23" s="24">
        <f t="shared" si="2"/>
        <v>38961087.260000005</v>
      </c>
      <c r="O23" s="24">
        <f t="shared" si="2"/>
        <v>88890419.15</v>
      </c>
      <c r="P23" s="24">
        <f t="shared" si="2"/>
        <v>121030525.21000001</v>
      </c>
      <c r="Q23" s="24">
        <f t="shared" si="2"/>
        <v>31238470.419999998</v>
      </c>
      <c r="R23" s="24">
        <f t="shared" si="2"/>
        <v>38937397.580000006</v>
      </c>
      <c r="S23" s="24">
        <f t="shared" si="2"/>
        <v>118813398.16999999</v>
      </c>
      <c r="T23" s="24">
        <f t="shared" si="2"/>
        <v>162685400.24999997</v>
      </c>
      <c r="U23" s="24">
        <f t="shared" si="2"/>
        <v>29922979.020000007</v>
      </c>
      <c r="V23" s="24">
        <f t="shared" si="2"/>
        <v>41654875.03999999</v>
      </c>
      <c r="W23" s="24">
        <f t="shared" si="2"/>
        <v>146842802.83</v>
      </c>
      <c r="X23" s="24">
        <f t="shared" si="2"/>
        <v>201056298.35</v>
      </c>
      <c r="Y23" s="24">
        <f t="shared" si="2"/>
        <v>28029404.66</v>
      </c>
      <c r="Z23" s="24">
        <f t="shared" si="2"/>
        <v>38370898.10000002</v>
      </c>
      <c r="AA23" s="24">
        <f t="shared" si="2"/>
        <v>179120481.77</v>
      </c>
      <c r="AB23" s="24">
        <f t="shared" si="2"/>
        <v>240356466.41</v>
      </c>
      <c r="AC23" s="24">
        <f t="shared" si="2"/>
        <v>32277678.939999998</v>
      </c>
      <c r="AD23" s="24">
        <f t="shared" si="2"/>
        <v>39300168.06</v>
      </c>
      <c r="AE23" s="24">
        <f t="shared" si="2"/>
        <v>179120481.77</v>
      </c>
      <c r="AF23" s="24">
        <f t="shared" si="2"/>
        <v>240356466.41</v>
      </c>
      <c r="AG23" s="1">
        <f>IF(AF23=0,0,IF(AE23=0,0,(AF23-AE23)/AE23*100))</f>
        <v>34.18703658838422</v>
      </c>
      <c r="AH23" s="2">
        <f>IF(AE23=0,0,IF(G23=0,0,AE23/G23*100))</f>
        <v>40.27224097158398</v>
      </c>
      <c r="AI23" s="2">
        <f>IF(AF23=0,0,IF(H23=0,0,AF23/H23*100))</f>
        <v>47.01545314606292</v>
      </c>
      <c r="AJ23" s="24">
        <f>SUM(AJ24+AJ30+AJ36+AJ52+AJ60)</f>
        <v>570257923</v>
      </c>
    </row>
    <row r="24" spans="1:36" ht="14.25" thickBot="1">
      <c r="A24" s="22" t="s">
        <v>1</v>
      </c>
      <c r="B24" s="22" t="s">
        <v>30</v>
      </c>
      <c r="F24" s="25" t="s">
        <v>31</v>
      </c>
      <c r="G24" s="26">
        <v>233437906.67</v>
      </c>
      <c r="H24" s="26">
        <v>259528000</v>
      </c>
      <c r="I24" s="26">
        <v>25500253.3</v>
      </c>
      <c r="J24" s="26">
        <v>34033955.73</v>
      </c>
      <c r="K24" s="26">
        <v>43629709.7</v>
      </c>
      <c r="L24" s="26">
        <v>58629687.57</v>
      </c>
      <c r="M24" s="26">
        <f aca="true" t="shared" si="3" ref="M24:M55">K24-I24</f>
        <v>18129456.400000002</v>
      </c>
      <c r="N24" s="26">
        <f aca="true" t="shared" si="4" ref="N24:N55">L24-J24</f>
        <v>24595731.840000004</v>
      </c>
      <c r="O24" s="26">
        <v>61627960.76</v>
      </c>
      <c r="P24" s="26">
        <v>83195932.93</v>
      </c>
      <c r="Q24" s="26">
        <f aca="true" t="shared" si="5" ref="Q24:Q55">O24-K24</f>
        <v>17998251.059999995</v>
      </c>
      <c r="R24" s="26">
        <f aca="true" t="shared" si="6" ref="R24:R55">P24-L24</f>
        <v>24566245.360000007</v>
      </c>
      <c r="S24" s="26">
        <v>79889865.54</v>
      </c>
      <c r="T24" s="26">
        <v>107694507.63</v>
      </c>
      <c r="U24" s="26">
        <f aca="true" t="shared" si="7" ref="U24:U55">S24-O24</f>
        <v>18261904.78000001</v>
      </c>
      <c r="V24" s="26">
        <f aca="true" t="shared" si="8" ref="V24:V55">T24-P24</f>
        <v>24498574.699999988</v>
      </c>
      <c r="W24" s="26">
        <v>97732241.45</v>
      </c>
      <c r="X24" s="26">
        <v>132354895.4</v>
      </c>
      <c r="Y24" s="26">
        <f aca="true" t="shared" si="9" ref="Y24:Y55">W24-S24</f>
        <v>17842375.909999996</v>
      </c>
      <c r="Z24" s="26">
        <f aca="true" t="shared" si="10" ref="Z24:Z55">X24-T24</f>
        <v>24660387.77000001</v>
      </c>
      <c r="AA24" s="26">
        <v>119889281.42</v>
      </c>
      <c r="AB24" s="26">
        <v>158792808.52</v>
      </c>
      <c r="AC24" s="26">
        <f aca="true" t="shared" si="11" ref="AC24:AC55">AA24-W24</f>
        <v>22157039.97</v>
      </c>
      <c r="AD24" s="26">
        <f aca="true" t="shared" si="12" ref="AD24:AD55">AB24-X24</f>
        <v>26437913.120000005</v>
      </c>
      <c r="AE24" s="26">
        <v>119889281.42</v>
      </c>
      <c r="AF24" s="26">
        <v>158792808.52</v>
      </c>
      <c r="AG24" s="1">
        <f aca="true" t="shared" si="13" ref="AG24:AG55">IF(AF24=0,0,IF(AE24=0,0,(AF24-AE24)/AE24*100))</f>
        <v>32.44954564679716</v>
      </c>
      <c r="AH24" s="2">
        <f aca="true" t="shared" si="14" ref="AH24:AH55">IF(AE24=0,0,IF(G24=0,0,AE24/G24*100))</f>
        <v>51.35810337328023</v>
      </c>
      <c r="AI24" s="2">
        <f aca="true" t="shared" si="15" ref="AI24:AI55">IF(AF24=0,0,IF(H24=0,0,AF24/H24*100))</f>
        <v>61.18523185166919</v>
      </c>
      <c r="AJ24" s="26">
        <f>SUM(AJ25:AJ29)</f>
        <v>252038828</v>
      </c>
    </row>
    <row r="25" spans="1:36" ht="14.25" thickBot="1">
      <c r="A25" s="22" t="s">
        <v>1</v>
      </c>
      <c r="B25" s="22" t="s">
        <v>32</v>
      </c>
      <c r="F25" s="27" t="s">
        <v>33</v>
      </c>
      <c r="G25" s="28">
        <v>223785355.26</v>
      </c>
      <c r="H25" s="28">
        <v>249124000</v>
      </c>
      <c r="I25" s="28">
        <v>24975059.79</v>
      </c>
      <c r="J25" s="28">
        <v>33608784.88</v>
      </c>
      <c r="K25" s="28">
        <v>42433023.91</v>
      </c>
      <c r="L25" s="28">
        <v>57623294.04</v>
      </c>
      <c r="M25" s="33">
        <f t="shared" si="3"/>
        <v>17457964.119999997</v>
      </c>
      <c r="N25" s="33">
        <f t="shared" si="4"/>
        <v>24014509.159999996</v>
      </c>
      <c r="O25" s="28">
        <v>59589812.95</v>
      </c>
      <c r="P25" s="28">
        <v>81095190.39</v>
      </c>
      <c r="Q25" s="33">
        <f t="shared" si="5"/>
        <v>17156789.040000007</v>
      </c>
      <c r="R25" s="33">
        <f t="shared" si="6"/>
        <v>23471896.35</v>
      </c>
      <c r="S25" s="28">
        <v>77265508.14</v>
      </c>
      <c r="T25" s="28">
        <v>104711643.16</v>
      </c>
      <c r="U25" s="33">
        <f t="shared" si="7"/>
        <v>17675695.189999998</v>
      </c>
      <c r="V25" s="33">
        <f t="shared" si="8"/>
        <v>23616452.769999996</v>
      </c>
      <c r="W25" s="28">
        <v>94376728.13</v>
      </c>
      <c r="X25" s="28">
        <v>128106865.6</v>
      </c>
      <c r="Y25" s="33">
        <f t="shared" si="9"/>
        <v>17111219.989999995</v>
      </c>
      <c r="Z25" s="33">
        <f t="shared" si="10"/>
        <v>23395222.439999998</v>
      </c>
      <c r="AA25" s="28">
        <v>115882604.23</v>
      </c>
      <c r="AB25" s="28">
        <v>154008135.8</v>
      </c>
      <c r="AC25" s="33">
        <f t="shared" si="11"/>
        <v>21505876.10000001</v>
      </c>
      <c r="AD25" s="33">
        <f t="shared" si="12"/>
        <v>25901270.200000018</v>
      </c>
      <c r="AE25" s="28">
        <v>115882604.23</v>
      </c>
      <c r="AF25" s="28">
        <v>154008135.8</v>
      </c>
      <c r="AG25" s="34">
        <f t="shared" si="13"/>
        <v>32.90013356476672</v>
      </c>
      <c r="AH25" s="35">
        <f t="shared" si="14"/>
        <v>51.78292569474191</v>
      </c>
      <c r="AI25" s="35">
        <f t="shared" si="15"/>
        <v>61.81987114850437</v>
      </c>
      <c r="AJ25" s="28">
        <v>249124000</v>
      </c>
    </row>
    <row r="26" spans="1:36" ht="14.25" thickBot="1">
      <c r="A26" s="22" t="s">
        <v>1</v>
      </c>
      <c r="B26" s="22" t="s">
        <v>34</v>
      </c>
      <c r="F26" s="27" t="s">
        <v>35</v>
      </c>
      <c r="G26" s="28">
        <v>533635.59</v>
      </c>
      <c r="H26" s="28">
        <v>605000</v>
      </c>
      <c r="I26" s="28">
        <v>113143.77</v>
      </c>
      <c r="J26" s="28">
        <v>45691.13</v>
      </c>
      <c r="K26" s="28">
        <v>170303.12</v>
      </c>
      <c r="L26" s="28">
        <v>74962.38</v>
      </c>
      <c r="M26" s="33">
        <f t="shared" si="3"/>
        <v>57159.34999999999</v>
      </c>
      <c r="N26" s="33">
        <f t="shared" si="4"/>
        <v>29271.250000000007</v>
      </c>
      <c r="O26" s="28">
        <v>239547.91</v>
      </c>
      <c r="P26" s="28">
        <v>105903.21</v>
      </c>
      <c r="Q26" s="33">
        <f t="shared" si="5"/>
        <v>69244.79000000001</v>
      </c>
      <c r="R26" s="33">
        <f t="shared" si="6"/>
        <v>30940.83</v>
      </c>
      <c r="S26" s="28">
        <v>270450.05</v>
      </c>
      <c r="T26" s="28">
        <v>162817.39</v>
      </c>
      <c r="U26" s="33">
        <f t="shared" si="7"/>
        <v>30902.139999999985</v>
      </c>
      <c r="V26" s="33">
        <f t="shared" si="8"/>
        <v>56914.18000000001</v>
      </c>
      <c r="W26" s="28">
        <v>298604.19</v>
      </c>
      <c r="X26" s="28">
        <v>189760.87</v>
      </c>
      <c r="Y26" s="33">
        <f t="shared" si="9"/>
        <v>28154.140000000014</v>
      </c>
      <c r="Z26" s="33">
        <f t="shared" si="10"/>
        <v>26943.47999999998</v>
      </c>
      <c r="AA26" s="28">
        <v>335558.9</v>
      </c>
      <c r="AB26" s="28">
        <v>216704.35</v>
      </c>
      <c r="AC26" s="33">
        <f t="shared" si="11"/>
        <v>36954.71000000002</v>
      </c>
      <c r="AD26" s="33">
        <f t="shared" si="12"/>
        <v>26943.48000000001</v>
      </c>
      <c r="AE26" s="28">
        <v>335558.9</v>
      </c>
      <c r="AF26" s="28">
        <v>216704.35</v>
      </c>
      <c r="AG26" s="34">
        <f t="shared" si="13"/>
        <v>-35.419877106522875</v>
      </c>
      <c r="AH26" s="35">
        <f t="shared" si="14"/>
        <v>62.88165675006797</v>
      </c>
      <c r="AI26" s="35">
        <f t="shared" si="15"/>
        <v>35.81890082644628</v>
      </c>
      <c r="AJ26" s="28">
        <v>1702828</v>
      </c>
    </row>
    <row r="27" spans="1:36" ht="14.25" thickBot="1">
      <c r="A27" s="22" t="s">
        <v>1</v>
      </c>
      <c r="B27" s="29" t="s">
        <v>36</v>
      </c>
      <c r="F27" s="27" t="s">
        <v>37</v>
      </c>
      <c r="G27" s="28">
        <v>749152.24</v>
      </c>
      <c r="H27" s="28">
        <v>1046000</v>
      </c>
      <c r="I27" s="28">
        <v>26416.87</v>
      </c>
      <c r="J27" s="28">
        <v>36464.59</v>
      </c>
      <c r="K27" s="28">
        <v>143726.61</v>
      </c>
      <c r="L27" s="28">
        <v>113215.38</v>
      </c>
      <c r="M27" s="33">
        <f t="shared" si="3"/>
        <v>117309.73999999999</v>
      </c>
      <c r="N27" s="33">
        <f t="shared" si="4"/>
        <v>76750.79000000001</v>
      </c>
      <c r="O27" s="28">
        <v>222177.58</v>
      </c>
      <c r="P27" s="28">
        <v>281126.86</v>
      </c>
      <c r="Q27" s="33">
        <f t="shared" si="5"/>
        <v>78450.97</v>
      </c>
      <c r="R27" s="33">
        <f t="shared" si="6"/>
        <v>167911.47999999998</v>
      </c>
      <c r="S27" s="28">
        <v>267889.77</v>
      </c>
      <c r="T27" s="28">
        <v>405335.08</v>
      </c>
      <c r="U27" s="33">
        <f t="shared" si="7"/>
        <v>45712.19000000003</v>
      </c>
      <c r="V27" s="33">
        <f t="shared" si="8"/>
        <v>124208.22000000003</v>
      </c>
      <c r="W27" s="28">
        <v>307565.99</v>
      </c>
      <c r="X27" s="28">
        <v>456454.04</v>
      </c>
      <c r="Y27" s="33">
        <f t="shared" si="9"/>
        <v>39676.21999999997</v>
      </c>
      <c r="Z27" s="33">
        <f t="shared" si="10"/>
        <v>51118.95999999996</v>
      </c>
      <c r="AA27" s="28">
        <v>352664.62</v>
      </c>
      <c r="AB27" s="28">
        <v>493391.72</v>
      </c>
      <c r="AC27" s="33">
        <f t="shared" si="11"/>
        <v>45098.630000000005</v>
      </c>
      <c r="AD27" s="33">
        <f t="shared" si="12"/>
        <v>36937.67999999999</v>
      </c>
      <c r="AE27" s="28">
        <v>352664.62</v>
      </c>
      <c r="AF27" s="28">
        <v>493391.72</v>
      </c>
      <c r="AG27" s="34">
        <f t="shared" si="13"/>
        <v>39.903946134432196</v>
      </c>
      <c r="AH27" s="35">
        <f t="shared" si="14"/>
        <v>47.07516058418246</v>
      </c>
      <c r="AI27" s="35">
        <f t="shared" si="15"/>
        <v>47.16938049713193</v>
      </c>
      <c r="AJ27" s="28">
        <v>1208000</v>
      </c>
    </row>
    <row r="28" spans="1:36" ht="14.25" thickBot="1">
      <c r="A28" s="22" t="s">
        <v>1</v>
      </c>
      <c r="B28" s="22" t="s">
        <v>38</v>
      </c>
      <c r="F28" s="27" t="s">
        <v>39</v>
      </c>
      <c r="G28" s="28">
        <v>0</v>
      </c>
      <c r="H28" s="28">
        <v>3000</v>
      </c>
      <c r="I28" s="28">
        <v>0</v>
      </c>
      <c r="J28" s="28">
        <v>0</v>
      </c>
      <c r="K28" s="28">
        <v>0</v>
      </c>
      <c r="L28" s="28">
        <v>0</v>
      </c>
      <c r="M28" s="33">
        <f t="shared" si="3"/>
        <v>0</v>
      </c>
      <c r="N28" s="33">
        <f t="shared" si="4"/>
        <v>0</v>
      </c>
      <c r="O28" s="28">
        <v>0</v>
      </c>
      <c r="P28" s="28">
        <v>139.14</v>
      </c>
      <c r="Q28" s="33">
        <f t="shared" si="5"/>
        <v>0</v>
      </c>
      <c r="R28" s="33">
        <f t="shared" si="6"/>
        <v>139.14</v>
      </c>
      <c r="S28" s="28">
        <v>0</v>
      </c>
      <c r="T28" s="28">
        <v>296.23</v>
      </c>
      <c r="U28" s="33">
        <f t="shared" si="7"/>
        <v>0</v>
      </c>
      <c r="V28" s="33">
        <f t="shared" si="8"/>
        <v>157.09000000000003</v>
      </c>
      <c r="W28" s="28">
        <v>0</v>
      </c>
      <c r="X28" s="28">
        <v>528.13</v>
      </c>
      <c r="Y28" s="33">
        <f t="shared" si="9"/>
        <v>0</v>
      </c>
      <c r="Z28" s="33">
        <f t="shared" si="10"/>
        <v>231.89999999999998</v>
      </c>
      <c r="AA28" s="28">
        <v>0</v>
      </c>
      <c r="AB28" s="28">
        <v>760.03</v>
      </c>
      <c r="AC28" s="33">
        <f t="shared" si="11"/>
        <v>0</v>
      </c>
      <c r="AD28" s="33">
        <f t="shared" si="12"/>
        <v>231.89999999999998</v>
      </c>
      <c r="AE28" s="28">
        <v>0</v>
      </c>
      <c r="AF28" s="28">
        <v>760.03</v>
      </c>
      <c r="AG28" s="34">
        <f t="shared" si="13"/>
        <v>0</v>
      </c>
      <c r="AH28" s="35">
        <f t="shared" si="14"/>
        <v>0</v>
      </c>
      <c r="AI28" s="35">
        <f t="shared" si="15"/>
        <v>25.33433333333333</v>
      </c>
      <c r="AJ28" s="28">
        <v>4000</v>
      </c>
    </row>
    <row r="29" spans="2:36" ht="14.25" thickBot="1">
      <c r="B29" s="22" t="s">
        <v>40</v>
      </c>
      <c r="F29" s="27" t="s">
        <v>41</v>
      </c>
      <c r="G29" s="28">
        <v>8369763.58</v>
      </c>
      <c r="H29" s="28">
        <v>8750000</v>
      </c>
      <c r="I29" s="28">
        <v>385632.87</v>
      </c>
      <c r="J29" s="28">
        <v>343015.13</v>
      </c>
      <c r="K29" s="28">
        <v>882656.06</v>
      </c>
      <c r="L29" s="28">
        <v>818215.77</v>
      </c>
      <c r="M29" s="33">
        <f t="shared" si="3"/>
        <v>497023.19000000006</v>
      </c>
      <c r="N29" s="33">
        <f t="shared" si="4"/>
        <v>475200.64</v>
      </c>
      <c r="O29" s="28">
        <v>1576422.32</v>
      </c>
      <c r="P29" s="28">
        <v>1713573.33</v>
      </c>
      <c r="Q29" s="33">
        <f t="shared" si="5"/>
        <v>693766.26</v>
      </c>
      <c r="R29" s="33">
        <f t="shared" si="6"/>
        <v>895357.56</v>
      </c>
      <c r="S29" s="28">
        <v>2086017.58</v>
      </c>
      <c r="T29" s="28">
        <v>2414415.77</v>
      </c>
      <c r="U29" s="33">
        <f t="shared" si="7"/>
        <v>509595.26</v>
      </c>
      <c r="V29" s="33">
        <f t="shared" si="8"/>
        <v>700842.44</v>
      </c>
      <c r="W29" s="28">
        <v>2749343.14</v>
      </c>
      <c r="X29" s="28">
        <v>3601286.76</v>
      </c>
      <c r="Y29" s="33">
        <f t="shared" si="9"/>
        <v>663325.56</v>
      </c>
      <c r="Z29" s="33">
        <f t="shared" si="10"/>
        <v>1186870.9899999998</v>
      </c>
      <c r="AA29" s="28">
        <v>3318453.67</v>
      </c>
      <c r="AB29" s="28">
        <v>4073816.62</v>
      </c>
      <c r="AC29" s="33">
        <f t="shared" si="11"/>
        <v>569110.5299999998</v>
      </c>
      <c r="AD29" s="33">
        <f t="shared" si="12"/>
        <v>472529.86000000034</v>
      </c>
      <c r="AE29" s="28">
        <v>3318453.67</v>
      </c>
      <c r="AF29" s="28">
        <v>4073816.62</v>
      </c>
      <c r="AG29" s="34">
        <f t="shared" si="13"/>
        <v>22.762497992024105</v>
      </c>
      <c r="AH29" s="35">
        <f t="shared" si="14"/>
        <v>39.648117157450216</v>
      </c>
      <c r="AI29" s="35">
        <f t="shared" si="15"/>
        <v>46.55790422857143</v>
      </c>
      <c r="AJ29" s="28" t="s">
        <v>1</v>
      </c>
    </row>
    <row r="30" spans="1:36" ht="14.25" thickBot="1">
      <c r="A30" s="22" t="s">
        <v>1</v>
      </c>
      <c r="B30" s="22" t="s">
        <v>42</v>
      </c>
      <c r="F30" s="25" t="s">
        <v>43</v>
      </c>
      <c r="G30" s="26">
        <v>50687396.33</v>
      </c>
      <c r="H30" s="26">
        <v>56305000</v>
      </c>
      <c r="I30" s="26">
        <v>5760090.46</v>
      </c>
      <c r="J30" s="26">
        <v>7423509.17</v>
      </c>
      <c r="K30" s="26">
        <v>9754070.34</v>
      </c>
      <c r="L30" s="26">
        <v>12686998.2</v>
      </c>
      <c r="M30" s="26">
        <f t="shared" si="3"/>
        <v>3993979.88</v>
      </c>
      <c r="N30" s="26">
        <f t="shared" si="4"/>
        <v>5263489.029999999</v>
      </c>
      <c r="O30" s="26">
        <v>13693696.47</v>
      </c>
      <c r="P30" s="26">
        <v>17852688.09</v>
      </c>
      <c r="Q30" s="26">
        <f t="shared" si="5"/>
        <v>3939626.130000001</v>
      </c>
      <c r="R30" s="26">
        <f t="shared" si="6"/>
        <v>5165689.890000001</v>
      </c>
      <c r="S30" s="26">
        <v>17696688.4</v>
      </c>
      <c r="T30" s="26">
        <v>22998461.85</v>
      </c>
      <c r="U30" s="26">
        <f t="shared" si="7"/>
        <v>4002991.929999998</v>
      </c>
      <c r="V30" s="26">
        <f t="shared" si="8"/>
        <v>5145773.760000002</v>
      </c>
      <c r="W30" s="26">
        <v>21593677.7</v>
      </c>
      <c r="X30" s="26">
        <v>28132030.92</v>
      </c>
      <c r="Y30" s="26">
        <f t="shared" si="9"/>
        <v>3896989.3000000007</v>
      </c>
      <c r="Z30" s="26">
        <f t="shared" si="10"/>
        <v>5133569.07</v>
      </c>
      <c r="AA30" s="26">
        <v>26418145.27</v>
      </c>
      <c r="AB30" s="26">
        <v>33671822.94</v>
      </c>
      <c r="AC30" s="26">
        <f t="shared" si="11"/>
        <v>4824467.57</v>
      </c>
      <c r="AD30" s="26">
        <f t="shared" si="12"/>
        <v>5539792.019999996</v>
      </c>
      <c r="AE30" s="26">
        <v>26418145.27</v>
      </c>
      <c r="AF30" s="26">
        <v>33671822.94</v>
      </c>
      <c r="AG30" s="1">
        <f t="shared" si="13"/>
        <v>27.45717988854105</v>
      </c>
      <c r="AH30" s="2">
        <f t="shared" si="14"/>
        <v>52.1197520148891</v>
      </c>
      <c r="AI30" s="2">
        <f t="shared" si="15"/>
        <v>59.80254496048308</v>
      </c>
      <c r="AJ30" s="26">
        <f>SUM(AJ31:AJ35)</f>
        <v>77885354</v>
      </c>
    </row>
    <row r="31" spans="2:36" ht="14.25" thickBot="1">
      <c r="B31" s="29" t="s">
        <v>44</v>
      </c>
      <c r="F31" s="27" t="s">
        <v>33</v>
      </c>
      <c r="G31" s="28">
        <v>50432534.32</v>
      </c>
      <c r="H31" s="28">
        <v>56059000</v>
      </c>
      <c r="I31" s="28">
        <v>5739360.99</v>
      </c>
      <c r="J31" s="28">
        <v>7410155.89</v>
      </c>
      <c r="K31" s="28">
        <v>9711594.55</v>
      </c>
      <c r="L31" s="28">
        <v>12658707.68</v>
      </c>
      <c r="M31" s="33">
        <f t="shared" si="3"/>
        <v>3972233.5600000005</v>
      </c>
      <c r="N31" s="33">
        <f t="shared" si="4"/>
        <v>5248551.79</v>
      </c>
      <c r="O31" s="28">
        <v>13626419.62</v>
      </c>
      <c r="P31" s="28">
        <v>17805462.55</v>
      </c>
      <c r="Q31" s="33">
        <f t="shared" si="5"/>
        <v>3914825.0699999984</v>
      </c>
      <c r="R31" s="33">
        <f t="shared" si="6"/>
        <v>5146754.870000001</v>
      </c>
      <c r="S31" s="28">
        <v>17608114.67</v>
      </c>
      <c r="T31" s="28">
        <v>22939724.52</v>
      </c>
      <c r="U31" s="33">
        <f t="shared" si="7"/>
        <v>3981695.0500000026</v>
      </c>
      <c r="V31" s="33">
        <f t="shared" si="8"/>
        <v>5134261.969999999</v>
      </c>
      <c r="W31" s="28">
        <v>21492096.74</v>
      </c>
      <c r="X31" s="28">
        <v>28062740.35</v>
      </c>
      <c r="Y31" s="33">
        <f t="shared" si="9"/>
        <v>3883982.0699999966</v>
      </c>
      <c r="Z31" s="33">
        <f t="shared" si="10"/>
        <v>5123015.830000002</v>
      </c>
      <c r="AA31" s="28">
        <v>26302389.77</v>
      </c>
      <c r="AB31" s="28">
        <v>33590365.42</v>
      </c>
      <c r="AC31" s="33">
        <f t="shared" si="11"/>
        <v>4810293.030000001</v>
      </c>
      <c r="AD31" s="33">
        <f t="shared" si="12"/>
        <v>5527625.07</v>
      </c>
      <c r="AE31" s="28">
        <v>26302389.77</v>
      </c>
      <c r="AF31" s="28">
        <v>33590365.42</v>
      </c>
      <c r="AG31" s="34">
        <f t="shared" si="13"/>
        <v>27.708416283574838</v>
      </c>
      <c r="AH31" s="35">
        <f t="shared" si="14"/>
        <v>52.15361497224873</v>
      </c>
      <c r="AI31" s="35">
        <f t="shared" si="15"/>
        <v>59.91966574501865</v>
      </c>
      <c r="AJ31" s="28">
        <v>77511045</v>
      </c>
    </row>
    <row r="32" spans="2:36" ht="14.25" thickBot="1">
      <c r="B32" s="29" t="s">
        <v>45</v>
      </c>
      <c r="F32" s="27" t="s">
        <v>46</v>
      </c>
      <c r="G32" s="28">
        <v>80337.98</v>
      </c>
      <c r="H32" s="28">
        <v>96000</v>
      </c>
      <c r="I32" s="28">
        <v>15524.21</v>
      </c>
      <c r="J32" s="28">
        <v>8117.27</v>
      </c>
      <c r="K32" s="28">
        <v>24222.19</v>
      </c>
      <c r="L32" s="28">
        <v>12782.95</v>
      </c>
      <c r="M32" s="33">
        <f t="shared" si="3"/>
        <v>8697.98</v>
      </c>
      <c r="N32" s="33">
        <f t="shared" si="4"/>
        <v>4665.68</v>
      </c>
      <c r="O32" s="28">
        <v>33921.97</v>
      </c>
      <c r="P32" s="28">
        <v>18125.61</v>
      </c>
      <c r="Q32" s="33">
        <f t="shared" si="5"/>
        <v>9699.780000000002</v>
      </c>
      <c r="R32" s="33">
        <f t="shared" si="6"/>
        <v>5342.66</v>
      </c>
      <c r="S32" s="28">
        <v>39150.19</v>
      </c>
      <c r="T32" s="28">
        <v>22658.3</v>
      </c>
      <c r="U32" s="33">
        <f t="shared" si="7"/>
        <v>5228.220000000001</v>
      </c>
      <c r="V32" s="33">
        <f t="shared" si="8"/>
        <v>4532.689999999999</v>
      </c>
      <c r="W32" s="28">
        <v>43973.79</v>
      </c>
      <c r="X32" s="28">
        <v>27190.99</v>
      </c>
      <c r="Y32" s="33">
        <f t="shared" si="9"/>
        <v>4823.5999999999985</v>
      </c>
      <c r="Z32" s="33">
        <f t="shared" si="10"/>
        <v>4532.690000000002</v>
      </c>
      <c r="AA32" s="28">
        <v>50060.79</v>
      </c>
      <c r="AB32" s="28">
        <v>31723.96</v>
      </c>
      <c r="AC32" s="33">
        <f t="shared" si="11"/>
        <v>6087</v>
      </c>
      <c r="AD32" s="33">
        <f t="shared" si="12"/>
        <v>4532.9699999999975</v>
      </c>
      <c r="AE32" s="28">
        <v>50060.79</v>
      </c>
      <c r="AF32" s="28">
        <v>31723.96</v>
      </c>
      <c r="AG32" s="34">
        <f t="shared" si="13"/>
        <v>-36.62912630823445</v>
      </c>
      <c r="AH32" s="35">
        <f t="shared" si="14"/>
        <v>62.31273178638547</v>
      </c>
      <c r="AI32" s="35">
        <f t="shared" si="15"/>
        <v>33.045791666666666</v>
      </c>
      <c r="AJ32" s="28">
        <v>245309</v>
      </c>
    </row>
    <row r="33" spans="2:36" ht="14.25" thickBot="1">
      <c r="B33" s="29" t="s">
        <v>47</v>
      </c>
      <c r="F33" s="27" t="s">
        <v>37</v>
      </c>
      <c r="G33" s="28">
        <v>174524.03</v>
      </c>
      <c r="H33" s="28">
        <v>149000</v>
      </c>
      <c r="I33" s="28">
        <v>5205.26</v>
      </c>
      <c r="J33" s="28">
        <v>5236.01</v>
      </c>
      <c r="K33" s="28">
        <v>18253.6</v>
      </c>
      <c r="L33" s="28">
        <v>15507.57</v>
      </c>
      <c r="M33" s="33">
        <f t="shared" si="3"/>
        <v>13048.339999999998</v>
      </c>
      <c r="N33" s="33">
        <f t="shared" si="4"/>
        <v>10271.56</v>
      </c>
      <c r="O33" s="28">
        <v>33354.88</v>
      </c>
      <c r="P33" s="28">
        <v>29099.93</v>
      </c>
      <c r="Q33" s="33">
        <f t="shared" si="5"/>
        <v>15101.279999999999</v>
      </c>
      <c r="R33" s="33">
        <f t="shared" si="6"/>
        <v>13592.36</v>
      </c>
      <c r="S33" s="28">
        <v>49423.54</v>
      </c>
      <c r="T33" s="28">
        <v>36079.03</v>
      </c>
      <c r="U33" s="33">
        <f t="shared" si="7"/>
        <v>16068.660000000003</v>
      </c>
      <c r="V33" s="33">
        <f t="shared" si="8"/>
        <v>6979.0999999999985</v>
      </c>
      <c r="W33" s="28">
        <v>57607.17</v>
      </c>
      <c r="X33" s="28">
        <v>42099.58</v>
      </c>
      <c r="Y33" s="33">
        <f t="shared" si="9"/>
        <v>8183.629999999997</v>
      </c>
      <c r="Z33" s="33">
        <f t="shared" si="10"/>
        <v>6020.550000000003</v>
      </c>
      <c r="AA33" s="28">
        <v>65694.71</v>
      </c>
      <c r="AB33" s="28">
        <v>49733.56</v>
      </c>
      <c r="AC33" s="33">
        <f t="shared" si="11"/>
        <v>8087.540000000008</v>
      </c>
      <c r="AD33" s="33">
        <f t="shared" si="12"/>
        <v>7633.979999999996</v>
      </c>
      <c r="AE33" s="28">
        <v>65694.71</v>
      </c>
      <c r="AF33" s="28">
        <v>49733.56</v>
      </c>
      <c r="AG33" s="34">
        <f t="shared" si="13"/>
        <v>-24.295944072209174</v>
      </c>
      <c r="AH33" s="35">
        <f t="shared" si="14"/>
        <v>37.642214656629235</v>
      </c>
      <c r="AI33" s="35">
        <f t="shared" si="15"/>
        <v>33.37822818791946</v>
      </c>
      <c r="AJ33" s="28">
        <v>129000</v>
      </c>
    </row>
    <row r="34" spans="2:36" ht="14.25" thickBot="1">
      <c r="B34" s="29" t="s">
        <v>48</v>
      </c>
      <c r="F34" s="27" t="s">
        <v>39</v>
      </c>
      <c r="G34" s="28">
        <v>0</v>
      </c>
      <c r="H34" s="28">
        <v>1000</v>
      </c>
      <c r="I34" s="28">
        <v>0</v>
      </c>
      <c r="J34" s="28">
        <v>0</v>
      </c>
      <c r="K34" s="28">
        <v>0</v>
      </c>
      <c r="L34" s="28">
        <v>0</v>
      </c>
      <c r="M34" s="33">
        <f t="shared" si="3"/>
        <v>0</v>
      </c>
      <c r="N34" s="33">
        <f t="shared" si="4"/>
        <v>0</v>
      </c>
      <c r="O34" s="28">
        <v>0</v>
      </c>
      <c r="P34" s="28">
        <v>0</v>
      </c>
      <c r="Q34" s="33">
        <f t="shared" si="5"/>
        <v>0</v>
      </c>
      <c r="R34" s="33">
        <f t="shared" si="6"/>
        <v>0</v>
      </c>
      <c r="S34" s="28">
        <v>0</v>
      </c>
      <c r="T34" s="28">
        <v>0</v>
      </c>
      <c r="U34" s="33">
        <f t="shared" si="7"/>
        <v>0</v>
      </c>
      <c r="V34" s="33">
        <f t="shared" si="8"/>
        <v>0</v>
      </c>
      <c r="W34" s="28">
        <v>0</v>
      </c>
      <c r="X34" s="28">
        <v>0</v>
      </c>
      <c r="Y34" s="33">
        <f t="shared" si="9"/>
        <v>0</v>
      </c>
      <c r="Z34" s="33">
        <f t="shared" si="10"/>
        <v>0</v>
      </c>
      <c r="AA34" s="28">
        <v>0</v>
      </c>
      <c r="AB34" s="28">
        <v>0</v>
      </c>
      <c r="AC34" s="33">
        <f t="shared" si="11"/>
        <v>0</v>
      </c>
      <c r="AD34" s="33">
        <f t="shared" si="12"/>
        <v>0</v>
      </c>
      <c r="AE34" s="28">
        <v>0</v>
      </c>
      <c r="AF34" s="28">
        <v>0</v>
      </c>
      <c r="AG34" s="34">
        <f t="shared" si="13"/>
        <v>0</v>
      </c>
      <c r="AH34" s="35">
        <f t="shared" si="14"/>
        <v>0</v>
      </c>
      <c r="AI34" s="35">
        <f t="shared" si="15"/>
        <v>0</v>
      </c>
      <c r="AJ34" s="28" t="s">
        <v>1</v>
      </c>
    </row>
    <row r="35" spans="2:36" ht="14.25" thickBot="1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3">
        <f t="shared" si="3"/>
        <v>0</v>
      </c>
      <c r="N35" s="33">
        <f t="shared" si="4"/>
        <v>0</v>
      </c>
      <c r="O35" s="28">
        <v>0</v>
      </c>
      <c r="P35" s="28">
        <v>0</v>
      </c>
      <c r="Q35" s="33">
        <f t="shared" si="5"/>
        <v>0</v>
      </c>
      <c r="R35" s="33">
        <f t="shared" si="6"/>
        <v>0</v>
      </c>
      <c r="S35" s="28">
        <v>0</v>
      </c>
      <c r="T35" s="28">
        <v>0</v>
      </c>
      <c r="U35" s="33">
        <f t="shared" si="7"/>
        <v>0</v>
      </c>
      <c r="V35" s="33">
        <f t="shared" si="8"/>
        <v>0</v>
      </c>
      <c r="W35" s="28">
        <v>0</v>
      </c>
      <c r="X35" s="28">
        <v>0</v>
      </c>
      <c r="Y35" s="33">
        <f t="shared" si="9"/>
        <v>0</v>
      </c>
      <c r="Z35" s="33">
        <f t="shared" si="10"/>
        <v>0</v>
      </c>
      <c r="AA35" s="28">
        <v>0</v>
      </c>
      <c r="AB35" s="28">
        <v>0</v>
      </c>
      <c r="AC35" s="33">
        <f t="shared" si="11"/>
        <v>0</v>
      </c>
      <c r="AD35" s="33">
        <f t="shared" si="12"/>
        <v>0</v>
      </c>
      <c r="AE35" s="28">
        <v>0</v>
      </c>
      <c r="AF35" s="28">
        <v>0</v>
      </c>
      <c r="AG35" s="34">
        <f t="shared" si="13"/>
        <v>0</v>
      </c>
      <c r="AH35" s="35">
        <f t="shared" si="14"/>
        <v>0</v>
      </c>
      <c r="AI35" s="35">
        <f t="shared" si="15"/>
        <v>0</v>
      </c>
      <c r="AJ35" s="28" t="s">
        <v>1</v>
      </c>
    </row>
    <row r="36" spans="2:36" ht="14.25" thickBot="1">
      <c r="B36" s="29" t="s">
        <v>50</v>
      </c>
      <c r="F36" s="25" t="s">
        <v>51</v>
      </c>
      <c r="G36" s="26">
        <v>67001764</v>
      </c>
      <c r="H36" s="26">
        <v>71231000</v>
      </c>
      <c r="I36" s="26">
        <v>602227.52</v>
      </c>
      <c r="J36" s="26">
        <v>1206478.97</v>
      </c>
      <c r="K36" s="26">
        <v>3471374.86</v>
      </c>
      <c r="L36" s="26">
        <v>5360836.93</v>
      </c>
      <c r="M36" s="26">
        <f t="shared" si="3"/>
        <v>2869147.34</v>
      </c>
      <c r="N36" s="26">
        <f t="shared" si="4"/>
        <v>4154357.96</v>
      </c>
      <c r="O36" s="26">
        <v>6253521.2</v>
      </c>
      <c r="P36" s="26">
        <v>9698169.08</v>
      </c>
      <c r="Q36" s="26">
        <f t="shared" si="5"/>
        <v>2782146.3400000003</v>
      </c>
      <c r="R36" s="26">
        <f t="shared" si="6"/>
        <v>4337332.15</v>
      </c>
      <c r="S36" s="26">
        <v>10702807.29</v>
      </c>
      <c r="T36" s="26">
        <v>16665323.69</v>
      </c>
      <c r="U36" s="26">
        <f t="shared" si="7"/>
        <v>4449286.089999999</v>
      </c>
      <c r="V36" s="26">
        <f t="shared" si="8"/>
        <v>6967154.609999999</v>
      </c>
      <c r="W36" s="26">
        <v>13617175.25</v>
      </c>
      <c r="X36" s="26">
        <v>22091314.94</v>
      </c>
      <c r="Y36" s="26">
        <f t="shared" si="9"/>
        <v>2914367.960000001</v>
      </c>
      <c r="Z36" s="26">
        <f t="shared" si="10"/>
        <v>5425991.250000002</v>
      </c>
      <c r="AA36" s="26">
        <v>17704363.37</v>
      </c>
      <c r="AB36" s="26">
        <v>26673415.55</v>
      </c>
      <c r="AC36" s="26">
        <f t="shared" si="11"/>
        <v>4087188.120000001</v>
      </c>
      <c r="AD36" s="26">
        <f t="shared" si="12"/>
        <v>4582100.609999999</v>
      </c>
      <c r="AE36" s="26">
        <v>17704363.37</v>
      </c>
      <c r="AF36" s="26">
        <v>26673415.55</v>
      </c>
      <c r="AG36" s="1">
        <f t="shared" si="13"/>
        <v>50.66012255034279</v>
      </c>
      <c r="AH36" s="2">
        <f t="shared" si="14"/>
        <v>26.423727246942335</v>
      </c>
      <c r="AI36" s="2">
        <f t="shared" si="15"/>
        <v>37.446358397327</v>
      </c>
      <c r="AJ36" s="26">
        <f>SUM(AJ37:AJ44)</f>
        <v>95651676</v>
      </c>
    </row>
    <row r="37" spans="2:36" ht="14.25" thickBot="1">
      <c r="B37" s="29" t="s">
        <v>52</v>
      </c>
      <c r="F37" s="27" t="s">
        <v>53</v>
      </c>
      <c r="G37" s="28">
        <v>0</v>
      </c>
      <c r="H37" s="28">
        <v>1000</v>
      </c>
      <c r="I37" s="28">
        <v>0</v>
      </c>
      <c r="J37" s="28">
        <v>0</v>
      </c>
      <c r="K37" s="28">
        <v>0</v>
      </c>
      <c r="L37" s="28">
        <v>0</v>
      </c>
      <c r="M37" s="33">
        <f t="shared" si="3"/>
        <v>0</v>
      </c>
      <c r="N37" s="33">
        <f t="shared" si="4"/>
        <v>0</v>
      </c>
      <c r="O37" s="28">
        <v>0</v>
      </c>
      <c r="P37" s="28">
        <v>0</v>
      </c>
      <c r="Q37" s="33">
        <f t="shared" si="5"/>
        <v>0</v>
      </c>
      <c r="R37" s="33">
        <f t="shared" si="6"/>
        <v>0</v>
      </c>
      <c r="S37" s="28">
        <v>0</v>
      </c>
      <c r="T37" s="28">
        <v>0</v>
      </c>
      <c r="U37" s="33">
        <f t="shared" si="7"/>
        <v>0</v>
      </c>
      <c r="V37" s="33">
        <f t="shared" si="8"/>
        <v>0</v>
      </c>
      <c r="W37" s="28">
        <v>0</v>
      </c>
      <c r="X37" s="28">
        <v>0</v>
      </c>
      <c r="Y37" s="33">
        <f t="shared" si="9"/>
        <v>0</v>
      </c>
      <c r="Z37" s="33">
        <f t="shared" si="10"/>
        <v>0</v>
      </c>
      <c r="AA37" s="28">
        <v>0</v>
      </c>
      <c r="AB37" s="28">
        <v>0</v>
      </c>
      <c r="AC37" s="33">
        <f t="shared" si="11"/>
        <v>0</v>
      </c>
      <c r="AD37" s="33">
        <f t="shared" si="12"/>
        <v>0</v>
      </c>
      <c r="AE37" s="28">
        <v>0</v>
      </c>
      <c r="AF37" s="28">
        <v>0</v>
      </c>
      <c r="AG37" s="34">
        <f t="shared" si="13"/>
        <v>0</v>
      </c>
      <c r="AH37" s="35">
        <f t="shared" si="14"/>
        <v>0</v>
      </c>
      <c r="AI37" s="35">
        <f t="shared" si="15"/>
        <v>0</v>
      </c>
      <c r="AJ37" s="28">
        <v>1000</v>
      </c>
    </row>
    <row r="38" spans="2:36" ht="14.25" thickBot="1">
      <c r="B38" s="29" t="s">
        <v>54</v>
      </c>
      <c r="F38" s="27" t="s">
        <v>55</v>
      </c>
      <c r="G38" s="28">
        <v>13608496.96</v>
      </c>
      <c r="H38" s="28">
        <v>16350000</v>
      </c>
      <c r="I38" s="28">
        <v>120965.96</v>
      </c>
      <c r="J38" s="28">
        <v>645133.79</v>
      </c>
      <c r="K38" s="28">
        <v>1052860.39</v>
      </c>
      <c r="L38" s="28">
        <v>1430809.37</v>
      </c>
      <c r="M38" s="33">
        <f t="shared" si="3"/>
        <v>931894.4299999999</v>
      </c>
      <c r="N38" s="33">
        <f t="shared" si="4"/>
        <v>785675.5800000001</v>
      </c>
      <c r="O38" s="28">
        <v>1736285.03</v>
      </c>
      <c r="P38" s="28">
        <v>2445372.87</v>
      </c>
      <c r="Q38" s="33">
        <f t="shared" si="5"/>
        <v>683424.6400000001</v>
      </c>
      <c r="R38" s="33">
        <f t="shared" si="6"/>
        <v>1014563.5</v>
      </c>
      <c r="S38" s="28">
        <v>2260989.7</v>
      </c>
      <c r="T38" s="28">
        <v>3406868.65</v>
      </c>
      <c r="U38" s="33">
        <f t="shared" si="7"/>
        <v>524704.6700000002</v>
      </c>
      <c r="V38" s="33">
        <f t="shared" si="8"/>
        <v>961495.7799999998</v>
      </c>
      <c r="W38" s="28">
        <v>2850123.99</v>
      </c>
      <c r="X38" s="28">
        <v>4458478.99</v>
      </c>
      <c r="Y38" s="33">
        <f t="shared" si="9"/>
        <v>589134.29</v>
      </c>
      <c r="Z38" s="33">
        <f t="shared" si="10"/>
        <v>1051610.3400000003</v>
      </c>
      <c r="AA38" s="28">
        <v>3525460.4</v>
      </c>
      <c r="AB38" s="28">
        <v>5413697.97</v>
      </c>
      <c r="AC38" s="33">
        <f t="shared" si="11"/>
        <v>675336.4099999997</v>
      </c>
      <c r="AD38" s="33">
        <f t="shared" si="12"/>
        <v>955218.9799999995</v>
      </c>
      <c r="AE38" s="28">
        <v>3525460.4</v>
      </c>
      <c r="AF38" s="28">
        <v>5413697.97</v>
      </c>
      <c r="AG38" s="34">
        <f t="shared" si="13"/>
        <v>53.56002779098014</v>
      </c>
      <c r="AH38" s="35">
        <f t="shared" si="14"/>
        <v>25.906317283698023</v>
      </c>
      <c r="AI38" s="35">
        <f t="shared" si="15"/>
        <v>33.11130256880734</v>
      </c>
      <c r="AJ38" s="28">
        <v>20939100</v>
      </c>
    </row>
    <row r="39" spans="2:36" ht="14.25" thickBot="1">
      <c r="B39" s="29" t="s">
        <v>56</v>
      </c>
      <c r="F39" s="27" t="s">
        <v>57</v>
      </c>
      <c r="G39" s="28">
        <v>15191655.39</v>
      </c>
      <c r="H39" s="28">
        <v>16367000</v>
      </c>
      <c r="I39" s="28">
        <v>242801.52</v>
      </c>
      <c r="J39" s="28">
        <v>273857.5</v>
      </c>
      <c r="K39" s="28">
        <v>1069963.67</v>
      </c>
      <c r="L39" s="28">
        <v>1034186.05</v>
      </c>
      <c r="M39" s="33">
        <f t="shared" si="3"/>
        <v>827162.1499999999</v>
      </c>
      <c r="N39" s="33">
        <f t="shared" si="4"/>
        <v>760328.55</v>
      </c>
      <c r="O39" s="28">
        <v>2127593.07</v>
      </c>
      <c r="P39" s="28">
        <v>2123932.73</v>
      </c>
      <c r="Q39" s="33">
        <f t="shared" si="5"/>
        <v>1057629.4</v>
      </c>
      <c r="R39" s="33">
        <f t="shared" si="6"/>
        <v>1089746.68</v>
      </c>
      <c r="S39" s="28">
        <v>3514151.48</v>
      </c>
      <c r="T39" s="28">
        <v>3690599.74</v>
      </c>
      <c r="U39" s="33">
        <f t="shared" si="7"/>
        <v>1386558.4100000001</v>
      </c>
      <c r="V39" s="33">
        <f t="shared" si="8"/>
        <v>1566667.0100000002</v>
      </c>
      <c r="W39" s="28">
        <v>4429056.49</v>
      </c>
      <c r="X39" s="28">
        <v>4994728.35</v>
      </c>
      <c r="Y39" s="33">
        <f t="shared" si="9"/>
        <v>914905.0100000002</v>
      </c>
      <c r="Z39" s="33">
        <f t="shared" si="10"/>
        <v>1304128.6099999994</v>
      </c>
      <c r="AA39" s="28">
        <v>5238964</v>
      </c>
      <c r="AB39" s="28">
        <v>5821916.31</v>
      </c>
      <c r="AC39" s="33">
        <f t="shared" si="11"/>
        <v>809907.5099999998</v>
      </c>
      <c r="AD39" s="33">
        <f t="shared" si="12"/>
        <v>827187.96</v>
      </c>
      <c r="AE39" s="28">
        <v>5238964</v>
      </c>
      <c r="AF39" s="28">
        <v>5821916.31</v>
      </c>
      <c r="AG39" s="34">
        <f t="shared" si="13"/>
        <v>11.127244050541282</v>
      </c>
      <c r="AH39" s="35">
        <f t="shared" si="14"/>
        <v>34.48580069456143</v>
      </c>
      <c r="AI39" s="35">
        <f t="shared" si="15"/>
        <v>35.5710656198448</v>
      </c>
      <c r="AJ39" s="28">
        <v>18256300</v>
      </c>
    </row>
    <row r="40" spans="2:36" ht="14.25" thickBot="1">
      <c r="B40" s="29" t="s">
        <v>58</v>
      </c>
      <c r="F40" s="27" t="s">
        <v>59</v>
      </c>
      <c r="G40" s="28">
        <v>14299492.39</v>
      </c>
      <c r="H40" s="28">
        <v>1800000</v>
      </c>
      <c r="I40" s="28">
        <v>93324.92</v>
      </c>
      <c r="J40" s="28">
        <v>105608.73</v>
      </c>
      <c r="K40" s="28">
        <v>229795.58</v>
      </c>
      <c r="L40" s="28">
        <v>283606.09</v>
      </c>
      <c r="M40" s="33">
        <f t="shared" si="3"/>
        <v>136470.65999999997</v>
      </c>
      <c r="N40" s="33">
        <f t="shared" si="4"/>
        <v>177997.36000000004</v>
      </c>
      <c r="O40" s="28">
        <v>359803.33</v>
      </c>
      <c r="P40" s="28">
        <v>500038.05</v>
      </c>
      <c r="Q40" s="33">
        <f t="shared" si="5"/>
        <v>130007.75000000003</v>
      </c>
      <c r="R40" s="33">
        <f t="shared" si="6"/>
        <v>216431.95999999996</v>
      </c>
      <c r="S40" s="28">
        <v>693407</v>
      </c>
      <c r="T40" s="28">
        <v>857807.81</v>
      </c>
      <c r="U40" s="33">
        <f t="shared" si="7"/>
        <v>333603.67</v>
      </c>
      <c r="V40" s="33">
        <f t="shared" si="8"/>
        <v>357769.76000000007</v>
      </c>
      <c r="W40" s="28">
        <v>958741.5</v>
      </c>
      <c r="X40" s="28">
        <v>1455125.33</v>
      </c>
      <c r="Y40" s="33">
        <f t="shared" si="9"/>
        <v>265334.5</v>
      </c>
      <c r="Z40" s="33">
        <f t="shared" si="10"/>
        <v>597317.52</v>
      </c>
      <c r="AA40" s="28">
        <v>2109693.72</v>
      </c>
      <c r="AB40" s="28">
        <v>1847215.82</v>
      </c>
      <c r="AC40" s="33">
        <f t="shared" si="11"/>
        <v>1150952.2200000002</v>
      </c>
      <c r="AD40" s="33">
        <f t="shared" si="12"/>
        <v>392090.49</v>
      </c>
      <c r="AE40" s="28">
        <v>2109693.72</v>
      </c>
      <c r="AF40" s="28">
        <v>1847215.82</v>
      </c>
      <c r="AG40" s="34">
        <f t="shared" si="13"/>
        <v>-12.441516866249197</v>
      </c>
      <c r="AH40" s="35">
        <f t="shared" si="14"/>
        <v>14.753626649540111</v>
      </c>
      <c r="AI40" s="35">
        <f t="shared" si="15"/>
        <v>102.62310111111113</v>
      </c>
      <c r="AJ40" s="28">
        <v>9927500</v>
      </c>
    </row>
    <row r="41" spans="2:36" ht="14.25" thickBot="1">
      <c r="B41" s="29" t="s">
        <v>60</v>
      </c>
      <c r="F41" s="27" t="s">
        <v>61</v>
      </c>
      <c r="G41" s="28">
        <v>19669424.31</v>
      </c>
      <c r="H41" s="28">
        <v>31835000</v>
      </c>
      <c r="I41" s="28">
        <v>138355.32</v>
      </c>
      <c r="J41" s="28">
        <v>148243.04</v>
      </c>
      <c r="K41" s="28">
        <v>1032911.75</v>
      </c>
      <c r="L41" s="28">
        <v>2518065.73</v>
      </c>
      <c r="M41" s="33">
        <f t="shared" si="3"/>
        <v>894556.4299999999</v>
      </c>
      <c r="N41" s="33">
        <f t="shared" si="4"/>
        <v>2369822.69</v>
      </c>
      <c r="O41" s="28">
        <v>1835100.09</v>
      </c>
      <c r="P41" s="28">
        <v>4340484.83</v>
      </c>
      <c r="Q41" s="33">
        <f t="shared" si="5"/>
        <v>802188.3400000001</v>
      </c>
      <c r="R41" s="33">
        <f t="shared" si="6"/>
        <v>1822419.1</v>
      </c>
      <c r="S41" s="28">
        <v>3866703.16</v>
      </c>
      <c r="T41" s="28">
        <v>8102843.75</v>
      </c>
      <c r="U41" s="33">
        <f t="shared" si="7"/>
        <v>2031603.07</v>
      </c>
      <c r="V41" s="33">
        <f t="shared" si="8"/>
        <v>3762358.92</v>
      </c>
      <c r="W41" s="28">
        <v>4737796.93</v>
      </c>
      <c r="X41" s="28">
        <v>10219274.05</v>
      </c>
      <c r="Y41" s="33">
        <f t="shared" si="9"/>
        <v>871093.7699999996</v>
      </c>
      <c r="Z41" s="33">
        <f t="shared" si="10"/>
        <v>2116430.3000000007</v>
      </c>
      <c r="AA41" s="28">
        <v>5923243.1</v>
      </c>
      <c r="AB41" s="28">
        <v>12387068.44</v>
      </c>
      <c r="AC41" s="33">
        <f t="shared" si="11"/>
        <v>1185446.17</v>
      </c>
      <c r="AD41" s="33">
        <f t="shared" si="12"/>
        <v>2167794.3899999987</v>
      </c>
      <c r="AE41" s="28">
        <v>5923243.1</v>
      </c>
      <c r="AF41" s="28">
        <v>12387068.44</v>
      </c>
      <c r="AG41" s="34">
        <f t="shared" si="13"/>
        <v>109.12645709239928</v>
      </c>
      <c r="AH41" s="35">
        <f t="shared" si="14"/>
        <v>30.113962699907816</v>
      </c>
      <c r="AI41" s="35">
        <f t="shared" si="15"/>
        <v>38.91021969530391</v>
      </c>
      <c r="AJ41" s="28">
        <v>41030276</v>
      </c>
    </row>
    <row r="42" spans="2:36" ht="14.25" thickBot="1">
      <c r="B42" s="29" t="s">
        <v>62</v>
      </c>
      <c r="F42" s="27" t="s">
        <v>63</v>
      </c>
      <c r="G42" s="28">
        <v>1433569.63</v>
      </c>
      <c r="H42" s="28">
        <v>1971000</v>
      </c>
      <c r="I42" s="28">
        <v>396</v>
      </c>
      <c r="J42" s="28">
        <v>7447.2</v>
      </c>
      <c r="K42" s="28">
        <v>8891.76</v>
      </c>
      <c r="L42" s="28">
        <v>24886.28</v>
      </c>
      <c r="M42" s="33">
        <f t="shared" si="3"/>
        <v>8495.76</v>
      </c>
      <c r="N42" s="33">
        <f t="shared" si="4"/>
        <v>17439.079999999998</v>
      </c>
      <c r="O42" s="28">
        <v>46839.85</v>
      </c>
      <c r="P42" s="28">
        <v>65337.85</v>
      </c>
      <c r="Q42" s="33">
        <f t="shared" si="5"/>
        <v>37948.09</v>
      </c>
      <c r="R42" s="33">
        <f t="shared" si="6"/>
        <v>40451.57</v>
      </c>
      <c r="S42" s="28">
        <v>75023.45</v>
      </c>
      <c r="T42" s="28">
        <v>155470.1</v>
      </c>
      <c r="U42" s="33">
        <f t="shared" si="7"/>
        <v>28183.6</v>
      </c>
      <c r="V42" s="33">
        <f t="shared" si="8"/>
        <v>90132.25</v>
      </c>
      <c r="W42" s="28">
        <v>153164.21</v>
      </c>
      <c r="X42" s="28">
        <v>211623.59</v>
      </c>
      <c r="Y42" s="33">
        <f t="shared" si="9"/>
        <v>78140.76</v>
      </c>
      <c r="Z42" s="33">
        <f t="shared" si="10"/>
        <v>56153.48999999999</v>
      </c>
      <c r="AA42" s="28">
        <v>217730.55</v>
      </c>
      <c r="AB42" s="28">
        <v>264868.57</v>
      </c>
      <c r="AC42" s="33">
        <f t="shared" si="11"/>
        <v>64566.34</v>
      </c>
      <c r="AD42" s="33">
        <f t="shared" si="12"/>
        <v>53244.98000000001</v>
      </c>
      <c r="AE42" s="28">
        <v>217730.55</v>
      </c>
      <c r="AF42" s="28">
        <v>264868.57</v>
      </c>
      <c r="AG42" s="34">
        <f t="shared" si="13"/>
        <v>21.649704187124875</v>
      </c>
      <c r="AH42" s="35">
        <f t="shared" si="14"/>
        <v>15.187999623010986</v>
      </c>
      <c r="AI42" s="35">
        <f t="shared" si="15"/>
        <v>13.438283612379504</v>
      </c>
      <c r="AJ42" s="28">
        <v>1751000</v>
      </c>
    </row>
    <row r="43" spans="2:36" ht="14.25" thickBot="1">
      <c r="B43" s="29" t="s">
        <v>64</v>
      </c>
      <c r="F43" s="27" t="s">
        <v>65</v>
      </c>
      <c r="G43" s="28">
        <v>1939061.58</v>
      </c>
      <c r="H43" s="28">
        <v>2072000</v>
      </c>
      <c r="I43" s="28">
        <v>6383.8</v>
      </c>
      <c r="J43" s="28">
        <v>19548.71</v>
      </c>
      <c r="K43" s="28">
        <v>59871.21</v>
      </c>
      <c r="L43" s="28">
        <v>55105.96</v>
      </c>
      <c r="M43" s="33">
        <f t="shared" si="3"/>
        <v>53487.409999999996</v>
      </c>
      <c r="N43" s="33">
        <f t="shared" si="4"/>
        <v>35557.25</v>
      </c>
      <c r="O43" s="28">
        <v>104680.94</v>
      </c>
      <c r="P43" s="28">
        <v>169315.78</v>
      </c>
      <c r="Q43" s="33">
        <f t="shared" si="5"/>
        <v>44809.73</v>
      </c>
      <c r="R43" s="33">
        <f t="shared" si="6"/>
        <v>114209.82</v>
      </c>
      <c r="S43" s="28">
        <v>185873.27</v>
      </c>
      <c r="T43" s="28">
        <v>340899.91</v>
      </c>
      <c r="U43" s="33">
        <f t="shared" si="7"/>
        <v>81192.32999999999</v>
      </c>
      <c r="V43" s="33">
        <f t="shared" si="8"/>
        <v>171584.12999999998</v>
      </c>
      <c r="W43" s="28">
        <v>296306.18</v>
      </c>
      <c r="X43" s="28">
        <v>529662.06</v>
      </c>
      <c r="Y43" s="33">
        <f t="shared" si="9"/>
        <v>110432.91</v>
      </c>
      <c r="Z43" s="33">
        <f t="shared" si="10"/>
        <v>188762.15000000008</v>
      </c>
      <c r="AA43" s="28">
        <v>419855.4</v>
      </c>
      <c r="AB43" s="28">
        <v>652984.27</v>
      </c>
      <c r="AC43" s="33">
        <f t="shared" si="11"/>
        <v>123549.22000000003</v>
      </c>
      <c r="AD43" s="33">
        <f t="shared" si="12"/>
        <v>123322.20999999996</v>
      </c>
      <c r="AE43" s="28">
        <v>419855.4</v>
      </c>
      <c r="AF43" s="28">
        <v>652984.27</v>
      </c>
      <c r="AG43" s="34">
        <f t="shared" si="13"/>
        <v>55.525990614864064</v>
      </c>
      <c r="AH43" s="35">
        <f t="shared" si="14"/>
        <v>21.65250471313036</v>
      </c>
      <c r="AI43" s="35">
        <f t="shared" si="15"/>
        <v>31.51468484555985</v>
      </c>
      <c r="AJ43" s="28">
        <v>2622500</v>
      </c>
    </row>
    <row r="44" spans="2:36" ht="14.25" thickBot="1">
      <c r="B44" s="29" t="s">
        <v>66</v>
      </c>
      <c r="F44" s="27" t="s">
        <v>67</v>
      </c>
      <c r="G44" s="28">
        <v>849532.2</v>
      </c>
      <c r="H44" s="28">
        <v>835000</v>
      </c>
      <c r="I44" s="28">
        <v>0</v>
      </c>
      <c r="J44" s="28">
        <v>6640</v>
      </c>
      <c r="K44" s="28">
        <v>17080.5</v>
      </c>
      <c r="L44" s="28">
        <v>14177.45</v>
      </c>
      <c r="M44" s="33">
        <f t="shared" si="3"/>
        <v>17080.5</v>
      </c>
      <c r="N44" s="33">
        <f t="shared" si="4"/>
        <v>7537.450000000001</v>
      </c>
      <c r="O44" s="28">
        <v>42040.8</v>
      </c>
      <c r="P44" s="28">
        <v>52612.48</v>
      </c>
      <c r="Q44" s="33">
        <f t="shared" si="5"/>
        <v>24960.300000000003</v>
      </c>
      <c r="R44" s="33">
        <f t="shared" si="6"/>
        <v>38435.03</v>
      </c>
      <c r="S44" s="28">
        <v>105481.14</v>
      </c>
      <c r="T44" s="28">
        <v>109759.24</v>
      </c>
      <c r="U44" s="33">
        <f t="shared" si="7"/>
        <v>63440.34</v>
      </c>
      <c r="V44" s="33">
        <f t="shared" si="8"/>
        <v>57146.76</v>
      </c>
      <c r="W44" s="28">
        <v>190382.94</v>
      </c>
      <c r="X44" s="28">
        <v>221348.08</v>
      </c>
      <c r="Y44" s="33">
        <f t="shared" si="9"/>
        <v>84901.8</v>
      </c>
      <c r="Z44" s="33">
        <f t="shared" si="10"/>
        <v>111588.83999999998</v>
      </c>
      <c r="AA44" s="28">
        <v>266959.2</v>
      </c>
      <c r="AB44" s="28">
        <v>284589.68</v>
      </c>
      <c r="AC44" s="33">
        <f t="shared" si="11"/>
        <v>76576.26000000001</v>
      </c>
      <c r="AD44" s="33">
        <f t="shared" si="12"/>
        <v>63241.600000000006</v>
      </c>
      <c r="AE44" s="28">
        <v>266959.2</v>
      </c>
      <c r="AF44" s="28">
        <v>284589.68</v>
      </c>
      <c r="AG44" s="34">
        <f t="shared" si="13"/>
        <v>6.6041852088259105</v>
      </c>
      <c r="AH44" s="35">
        <f t="shared" si="14"/>
        <v>31.424259139323972</v>
      </c>
      <c r="AI44" s="35">
        <f t="shared" si="15"/>
        <v>34.082596407185626</v>
      </c>
      <c r="AJ44" s="28">
        <v>1124000</v>
      </c>
    </row>
    <row r="45" spans="2:36" ht="14.25" thickBot="1">
      <c r="B45" s="29" t="s">
        <v>68</v>
      </c>
      <c r="F45" s="27" t="s">
        <v>69</v>
      </c>
      <c r="G45" s="28">
        <v>10531.54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3">
        <f t="shared" si="3"/>
        <v>0</v>
      </c>
      <c r="N45" s="33">
        <f t="shared" si="4"/>
        <v>0</v>
      </c>
      <c r="O45" s="28">
        <v>1178.09</v>
      </c>
      <c r="P45" s="28">
        <v>1074.49</v>
      </c>
      <c r="Q45" s="33">
        <f t="shared" si="5"/>
        <v>1178.09</v>
      </c>
      <c r="R45" s="33">
        <f t="shared" si="6"/>
        <v>1074.49</v>
      </c>
      <c r="S45" s="28">
        <v>1178.09</v>
      </c>
      <c r="T45" s="28">
        <v>1074.49</v>
      </c>
      <c r="U45" s="33">
        <f t="shared" si="7"/>
        <v>0</v>
      </c>
      <c r="V45" s="33">
        <f t="shared" si="8"/>
        <v>0</v>
      </c>
      <c r="W45" s="28">
        <v>1603.01</v>
      </c>
      <c r="X45" s="28">
        <v>1074.49</v>
      </c>
      <c r="Y45" s="33">
        <f t="shared" si="9"/>
        <v>424.9200000000001</v>
      </c>
      <c r="Z45" s="33">
        <f t="shared" si="10"/>
        <v>0</v>
      </c>
      <c r="AA45" s="28">
        <v>2457</v>
      </c>
      <c r="AB45" s="28">
        <v>1074.49</v>
      </c>
      <c r="AC45" s="33">
        <f t="shared" si="11"/>
        <v>853.99</v>
      </c>
      <c r="AD45" s="33">
        <f t="shared" si="12"/>
        <v>0</v>
      </c>
      <c r="AE45" s="28">
        <v>2457</v>
      </c>
      <c r="AF45" s="28">
        <v>1074.49</v>
      </c>
      <c r="AG45" s="34">
        <f t="shared" si="13"/>
        <v>-56.268213268213266</v>
      </c>
      <c r="AH45" s="35">
        <f t="shared" si="14"/>
        <v>23.329921360029015</v>
      </c>
      <c r="AI45" s="35">
        <f t="shared" si="15"/>
        <v>0</v>
      </c>
      <c r="AJ45" s="28" t="s">
        <v>1</v>
      </c>
    </row>
    <row r="46" spans="2:36" ht="14.25" thickBot="1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 t="s">
        <v>1</v>
      </c>
    </row>
    <row r="47" spans="2:36" ht="14.25" thickBot="1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3">
        <f t="shared" si="3"/>
        <v>0</v>
      </c>
      <c r="N47" s="33">
        <f t="shared" si="4"/>
        <v>0</v>
      </c>
      <c r="O47" s="28">
        <v>0</v>
      </c>
      <c r="P47" s="28">
        <v>0</v>
      </c>
      <c r="Q47" s="33">
        <f t="shared" si="5"/>
        <v>0</v>
      </c>
      <c r="R47" s="33">
        <f t="shared" si="6"/>
        <v>0</v>
      </c>
      <c r="S47" s="28">
        <v>0</v>
      </c>
      <c r="T47" s="28">
        <v>0</v>
      </c>
      <c r="U47" s="33">
        <f t="shared" si="7"/>
        <v>0</v>
      </c>
      <c r="V47" s="33">
        <f t="shared" si="8"/>
        <v>0</v>
      </c>
      <c r="W47" s="28">
        <v>0</v>
      </c>
      <c r="X47" s="28">
        <v>0</v>
      </c>
      <c r="Y47" s="33">
        <f t="shared" si="9"/>
        <v>0</v>
      </c>
      <c r="Z47" s="33">
        <f t="shared" si="10"/>
        <v>0</v>
      </c>
      <c r="AA47" s="28">
        <v>0</v>
      </c>
      <c r="AB47" s="28">
        <v>0</v>
      </c>
      <c r="AC47" s="33">
        <f t="shared" si="11"/>
        <v>0</v>
      </c>
      <c r="AD47" s="33">
        <f t="shared" si="12"/>
        <v>0</v>
      </c>
      <c r="AE47" s="28">
        <v>0</v>
      </c>
      <c r="AF47" s="28">
        <v>0</v>
      </c>
      <c r="AG47" s="34">
        <f t="shared" si="13"/>
        <v>0</v>
      </c>
      <c r="AH47" s="35">
        <f t="shared" si="14"/>
        <v>0</v>
      </c>
      <c r="AI47" s="35">
        <f t="shared" si="15"/>
        <v>0</v>
      </c>
      <c r="AJ47" s="28" t="s">
        <v>1</v>
      </c>
    </row>
    <row r="48" spans="2:36" ht="14.25" thickBot="1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3">
        <f t="shared" si="3"/>
        <v>0</v>
      </c>
      <c r="N48" s="33">
        <f t="shared" si="4"/>
        <v>0</v>
      </c>
      <c r="O48" s="28">
        <v>0</v>
      </c>
      <c r="P48" s="28">
        <v>0</v>
      </c>
      <c r="Q48" s="33">
        <f t="shared" si="5"/>
        <v>0</v>
      </c>
      <c r="R48" s="33">
        <f t="shared" si="6"/>
        <v>0</v>
      </c>
      <c r="S48" s="28">
        <v>0</v>
      </c>
      <c r="T48" s="28">
        <v>0</v>
      </c>
      <c r="U48" s="33">
        <f t="shared" si="7"/>
        <v>0</v>
      </c>
      <c r="V48" s="33">
        <f t="shared" si="8"/>
        <v>0</v>
      </c>
      <c r="W48" s="28">
        <v>0</v>
      </c>
      <c r="X48" s="28">
        <v>0</v>
      </c>
      <c r="Y48" s="33">
        <f t="shared" si="9"/>
        <v>0</v>
      </c>
      <c r="Z48" s="33">
        <f t="shared" si="10"/>
        <v>0</v>
      </c>
      <c r="AA48" s="28">
        <v>0</v>
      </c>
      <c r="AB48" s="28">
        <v>0</v>
      </c>
      <c r="AC48" s="33">
        <f t="shared" si="11"/>
        <v>0</v>
      </c>
      <c r="AD48" s="33">
        <f t="shared" si="12"/>
        <v>0</v>
      </c>
      <c r="AE48" s="28">
        <v>0</v>
      </c>
      <c r="AF48" s="28">
        <v>0</v>
      </c>
      <c r="AG48" s="34">
        <f t="shared" si="13"/>
        <v>0</v>
      </c>
      <c r="AH48" s="35">
        <f t="shared" si="14"/>
        <v>0</v>
      </c>
      <c r="AI48" s="35">
        <f t="shared" si="15"/>
        <v>0</v>
      </c>
      <c r="AJ48" s="28" t="s">
        <v>1</v>
      </c>
    </row>
    <row r="49" spans="2:36" ht="14.25" thickBot="1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3">
        <f t="shared" si="3"/>
        <v>0</v>
      </c>
      <c r="N49" s="33">
        <f t="shared" si="4"/>
        <v>0</v>
      </c>
      <c r="O49" s="28">
        <v>0</v>
      </c>
      <c r="P49" s="28">
        <v>0</v>
      </c>
      <c r="Q49" s="33">
        <f t="shared" si="5"/>
        <v>0</v>
      </c>
      <c r="R49" s="33">
        <f t="shared" si="6"/>
        <v>0</v>
      </c>
      <c r="S49" s="28">
        <v>0</v>
      </c>
      <c r="T49" s="28">
        <v>0</v>
      </c>
      <c r="U49" s="33">
        <f t="shared" si="7"/>
        <v>0</v>
      </c>
      <c r="V49" s="33">
        <f t="shared" si="8"/>
        <v>0</v>
      </c>
      <c r="W49" s="28">
        <v>0</v>
      </c>
      <c r="X49" s="28">
        <v>0</v>
      </c>
      <c r="Y49" s="33">
        <f t="shared" si="9"/>
        <v>0</v>
      </c>
      <c r="Z49" s="33">
        <f t="shared" si="10"/>
        <v>0</v>
      </c>
      <c r="AA49" s="28">
        <v>0</v>
      </c>
      <c r="AB49" s="28">
        <v>0</v>
      </c>
      <c r="AC49" s="33">
        <f t="shared" si="11"/>
        <v>0</v>
      </c>
      <c r="AD49" s="33">
        <f t="shared" si="12"/>
        <v>0</v>
      </c>
      <c r="AE49" s="28">
        <v>0</v>
      </c>
      <c r="AF49" s="28">
        <v>0</v>
      </c>
      <c r="AG49" s="34">
        <f t="shared" si="13"/>
        <v>0</v>
      </c>
      <c r="AH49" s="35">
        <f t="shared" si="14"/>
        <v>0</v>
      </c>
      <c r="AI49" s="35">
        <f t="shared" si="15"/>
        <v>0</v>
      </c>
      <c r="AJ49" s="28" t="s">
        <v>1</v>
      </c>
    </row>
    <row r="50" spans="2:36" ht="14.25" thickBot="1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3">
        <f t="shared" si="3"/>
        <v>0</v>
      </c>
      <c r="N50" s="33">
        <f t="shared" si="4"/>
        <v>0</v>
      </c>
      <c r="O50" s="28">
        <v>0</v>
      </c>
      <c r="P50" s="28">
        <v>0</v>
      </c>
      <c r="Q50" s="33">
        <f t="shared" si="5"/>
        <v>0</v>
      </c>
      <c r="R50" s="33">
        <f t="shared" si="6"/>
        <v>0</v>
      </c>
      <c r="S50" s="28">
        <v>0</v>
      </c>
      <c r="T50" s="28">
        <v>0</v>
      </c>
      <c r="U50" s="33">
        <f t="shared" si="7"/>
        <v>0</v>
      </c>
      <c r="V50" s="33">
        <f t="shared" si="8"/>
        <v>0</v>
      </c>
      <c r="W50" s="28">
        <v>0</v>
      </c>
      <c r="X50" s="28">
        <v>0</v>
      </c>
      <c r="Y50" s="33">
        <f t="shared" si="9"/>
        <v>0</v>
      </c>
      <c r="Z50" s="33">
        <f t="shared" si="10"/>
        <v>0</v>
      </c>
      <c r="AA50" s="28">
        <v>0</v>
      </c>
      <c r="AB50" s="28">
        <v>0</v>
      </c>
      <c r="AC50" s="33">
        <f t="shared" si="11"/>
        <v>0</v>
      </c>
      <c r="AD50" s="33">
        <f t="shared" si="12"/>
        <v>0</v>
      </c>
      <c r="AE50" s="28">
        <v>0</v>
      </c>
      <c r="AF50" s="28">
        <v>0</v>
      </c>
      <c r="AG50" s="34">
        <f t="shared" si="13"/>
        <v>0</v>
      </c>
      <c r="AH50" s="35">
        <f t="shared" si="14"/>
        <v>0</v>
      </c>
      <c r="AI50" s="35">
        <f t="shared" si="15"/>
        <v>0</v>
      </c>
      <c r="AJ50" s="28" t="s">
        <v>1</v>
      </c>
    </row>
    <row r="51" spans="2:36" ht="14.25" thickBot="1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3">
        <f t="shared" si="3"/>
        <v>0</v>
      </c>
      <c r="N51" s="33">
        <f t="shared" si="4"/>
        <v>0</v>
      </c>
      <c r="O51" s="28">
        <v>0</v>
      </c>
      <c r="P51" s="28">
        <v>0</v>
      </c>
      <c r="Q51" s="33">
        <f t="shared" si="5"/>
        <v>0</v>
      </c>
      <c r="R51" s="33">
        <f t="shared" si="6"/>
        <v>0</v>
      </c>
      <c r="S51" s="28">
        <v>0</v>
      </c>
      <c r="T51" s="28">
        <v>0</v>
      </c>
      <c r="U51" s="33">
        <f t="shared" si="7"/>
        <v>0</v>
      </c>
      <c r="V51" s="33">
        <f t="shared" si="8"/>
        <v>0</v>
      </c>
      <c r="W51" s="28">
        <v>0</v>
      </c>
      <c r="X51" s="28">
        <v>0</v>
      </c>
      <c r="Y51" s="33">
        <f t="shared" si="9"/>
        <v>0</v>
      </c>
      <c r="Z51" s="33">
        <f t="shared" si="10"/>
        <v>0</v>
      </c>
      <c r="AA51" s="28">
        <v>0</v>
      </c>
      <c r="AB51" s="28">
        <v>0</v>
      </c>
      <c r="AC51" s="33">
        <f t="shared" si="11"/>
        <v>0</v>
      </c>
      <c r="AD51" s="33">
        <f t="shared" si="12"/>
        <v>0</v>
      </c>
      <c r="AE51" s="28">
        <v>0</v>
      </c>
      <c r="AF51" s="28">
        <v>0</v>
      </c>
      <c r="AG51" s="34">
        <f t="shared" si="13"/>
        <v>0</v>
      </c>
      <c r="AH51" s="35">
        <f t="shared" si="14"/>
        <v>0</v>
      </c>
      <c r="AI51" s="35">
        <f t="shared" si="15"/>
        <v>0</v>
      </c>
      <c r="AJ51" s="28" t="s">
        <v>1</v>
      </c>
    </row>
    <row r="52" spans="2:36" ht="14.25" thickBot="1">
      <c r="B52" s="29" t="s">
        <v>82</v>
      </c>
      <c r="F52" s="25" t="s">
        <v>83</v>
      </c>
      <c r="G52" s="26">
        <v>6375082.46</v>
      </c>
      <c r="H52" s="26">
        <v>4164650</v>
      </c>
      <c r="I52" s="26">
        <v>0</v>
      </c>
      <c r="J52" s="26">
        <v>468096.5</v>
      </c>
      <c r="K52" s="26">
        <v>0</v>
      </c>
      <c r="L52" s="26">
        <v>4315679.58</v>
      </c>
      <c r="M52" s="26">
        <f t="shared" si="3"/>
        <v>0</v>
      </c>
      <c r="N52" s="26">
        <f t="shared" si="4"/>
        <v>3847583.08</v>
      </c>
      <c r="O52" s="26">
        <v>2303862.41</v>
      </c>
      <c r="P52" s="26">
        <v>8734781.4</v>
      </c>
      <c r="Q52" s="26">
        <f t="shared" si="5"/>
        <v>2303862.41</v>
      </c>
      <c r="R52" s="26">
        <f t="shared" si="6"/>
        <v>4419101.82</v>
      </c>
      <c r="S52" s="26">
        <v>3106596.58</v>
      </c>
      <c r="T52" s="26">
        <v>12402112.91</v>
      </c>
      <c r="U52" s="26">
        <f t="shared" si="7"/>
        <v>802734.1699999999</v>
      </c>
      <c r="V52" s="26">
        <f t="shared" si="8"/>
        <v>3667331.51</v>
      </c>
      <c r="W52" s="26">
        <v>3124747.77</v>
      </c>
      <c r="X52" s="26">
        <v>14428046.65</v>
      </c>
      <c r="Y52" s="26">
        <f t="shared" si="9"/>
        <v>18151.189999999944</v>
      </c>
      <c r="Z52" s="26">
        <f t="shared" si="10"/>
        <v>2025933.7400000002</v>
      </c>
      <c r="AA52" s="26">
        <v>3124747.77</v>
      </c>
      <c r="AB52" s="26">
        <v>16678311.76</v>
      </c>
      <c r="AC52" s="26">
        <f t="shared" si="11"/>
        <v>0</v>
      </c>
      <c r="AD52" s="26">
        <f t="shared" si="12"/>
        <v>2250265.1099999994</v>
      </c>
      <c r="AE52" s="26">
        <v>3124747.77</v>
      </c>
      <c r="AF52" s="26">
        <v>16678311.76</v>
      </c>
      <c r="AG52" s="1">
        <f t="shared" si="13"/>
        <v>433.7490571278974</v>
      </c>
      <c r="AH52" s="2">
        <f t="shared" si="14"/>
        <v>49.015017289674404</v>
      </c>
      <c r="AI52" s="2">
        <f t="shared" si="15"/>
        <v>400.4733113226802</v>
      </c>
      <c r="AJ52" s="26">
        <f>SUM(AJ53:AJ59)</f>
        <v>35744397</v>
      </c>
    </row>
    <row r="53" spans="2:36" ht="14.25" thickBot="1">
      <c r="B53" s="29" t="s">
        <v>84</v>
      </c>
      <c r="F53" s="27" t="s">
        <v>85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3">
        <f t="shared" si="3"/>
        <v>0</v>
      </c>
      <c r="N53" s="33">
        <f t="shared" si="4"/>
        <v>0</v>
      </c>
      <c r="O53" s="28">
        <v>0</v>
      </c>
      <c r="P53" s="28">
        <v>0</v>
      </c>
      <c r="Q53" s="33">
        <f t="shared" si="5"/>
        <v>0</v>
      </c>
      <c r="R53" s="33">
        <f t="shared" si="6"/>
        <v>0</v>
      </c>
      <c r="S53" s="28">
        <v>0</v>
      </c>
      <c r="T53" s="28">
        <v>0</v>
      </c>
      <c r="U53" s="33">
        <f t="shared" si="7"/>
        <v>0</v>
      </c>
      <c r="V53" s="33">
        <f t="shared" si="8"/>
        <v>0</v>
      </c>
      <c r="W53" s="28">
        <v>0</v>
      </c>
      <c r="X53" s="28">
        <v>0</v>
      </c>
      <c r="Y53" s="33">
        <f t="shared" si="9"/>
        <v>0</v>
      </c>
      <c r="Z53" s="33">
        <f t="shared" si="10"/>
        <v>0</v>
      </c>
      <c r="AA53" s="28">
        <v>0</v>
      </c>
      <c r="AB53" s="28">
        <v>0</v>
      </c>
      <c r="AC53" s="33">
        <f t="shared" si="11"/>
        <v>0</v>
      </c>
      <c r="AD53" s="33">
        <f t="shared" si="12"/>
        <v>0</v>
      </c>
      <c r="AE53" s="28">
        <v>0</v>
      </c>
      <c r="AF53" s="28">
        <v>0</v>
      </c>
      <c r="AG53" s="34">
        <f t="shared" si="13"/>
        <v>0</v>
      </c>
      <c r="AH53" s="35">
        <f t="shared" si="14"/>
        <v>0</v>
      </c>
      <c r="AI53" s="35">
        <f t="shared" si="15"/>
        <v>0</v>
      </c>
      <c r="AJ53" s="28" t="s">
        <v>1</v>
      </c>
    </row>
    <row r="54" spans="2:36" ht="14.25" thickBot="1">
      <c r="B54" s="29" t="s">
        <v>86</v>
      </c>
      <c r="F54" s="27" t="s">
        <v>87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3">
        <f t="shared" si="3"/>
        <v>0</v>
      </c>
      <c r="N54" s="33">
        <f t="shared" si="4"/>
        <v>0</v>
      </c>
      <c r="O54" s="28">
        <v>0</v>
      </c>
      <c r="P54" s="28">
        <v>0</v>
      </c>
      <c r="Q54" s="33">
        <f t="shared" si="5"/>
        <v>0</v>
      </c>
      <c r="R54" s="33">
        <f t="shared" si="6"/>
        <v>0</v>
      </c>
      <c r="S54" s="28">
        <v>0</v>
      </c>
      <c r="T54" s="28">
        <v>0</v>
      </c>
      <c r="U54" s="33">
        <f t="shared" si="7"/>
        <v>0</v>
      </c>
      <c r="V54" s="33">
        <f t="shared" si="8"/>
        <v>0</v>
      </c>
      <c r="W54" s="28">
        <v>0</v>
      </c>
      <c r="X54" s="28">
        <v>0</v>
      </c>
      <c r="Y54" s="33">
        <f t="shared" si="9"/>
        <v>0</v>
      </c>
      <c r="Z54" s="33">
        <f t="shared" si="10"/>
        <v>0</v>
      </c>
      <c r="AA54" s="28">
        <v>0</v>
      </c>
      <c r="AB54" s="28">
        <v>0</v>
      </c>
      <c r="AC54" s="33">
        <f t="shared" si="11"/>
        <v>0</v>
      </c>
      <c r="AD54" s="33">
        <f t="shared" si="12"/>
        <v>0</v>
      </c>
      <c r="AE54" s="28">
        <v>0</v>
      </c>
      <c r="AF54" s="28">
        <v>0</v>
      </c>
      <c r="AG54" s="34">
        <f t="shared" si="13"/>
        <v>0</v>
      </c>
      <c r="AH54" s="35">
        <f t="shared" si="14"/>
        <v>0</v>
      </c>
      <c r="AI54" s="35">
        <f t="shared" si="15"/>
        <v>0</v>
      </c>
      <c r="AJ54" s="28" t="s">
        <v>1</v>
      </c>
    </row>
    <row r="55" spans="2:36" ht="14.25" thickBot="1">
      <c r="B55" s="29" t="s">
        <v>88</v>
      </c>
      <c r="F55" s="27" t="s">
        <v>89</v>
      </c>
      <c r="G55" s="28">
        <v>5681584.06</v>
      </c>
      <c r="H55" s="28">
        <v>2792650</v>
      </c>
      <c r="I55" s="28">
        <v>0</v>
      </c>
      <c r="J55" s="28">
        <v>468096.5</v>
      </c>
      <c r="K55" s="28">
        <v>0</v>
      </c>
      <c r="L55" s="28">
        <v>4315679.58</v>
      </c>
      <c r="M55" s="33">
        <f t="shared" si="3"/>
        <v>0</v>
      </c>
      <c r="N55" s="33">
        <f t="shared" si="4"/>
        <v>3847583.08</v>
      </c>
      <c r="O55" s="28">
        <v>1631651</v>
      </c>
      <c r="P55" s="28">
        <v>8569034.05</v>
      </c>
      <c r="Q55" s="33">
        <f t="shared" si="5"/>
        <v>1631651</v>
      </c>
      <c r="R55" s="33">
        <f t="shared" si="6"/>
        <v>4253354.470000001</v>
      </c>
      <c r="S55" s="28">
        <v>2431651</v>
      </c>
      <c r="T55" s="28">
        <v>12236365.56</v>
      </c>
      <c r="U55" s="33">
        <f t="shared" si="7"/>
        <v>800000</v>
      </c>
      <c r="V55" s="33">
        <f t="shared" si="8"/>
        <v>3667331.51</v>
      </c>
      <c r="W55" s="28">
        <v>2431651</v>
      </c>
      <c r="X55" s="28">
        <v>14262299.3</v>
      </c>
      <c r="Y55" s="33">
        <f t="shared" si="9"/>
        <v>0</v>
      </c>
      <c r="Z55" s="33">
        <f t="shared" si="10"/>
        <v>2025933.7400000002</v>
      </c>
      <c r="AA55" s="28">
        <v>2431651</v>
      </c>
      <c r="AB55" s="28">
        <v>16512564.41</v>
      </c>
      <c r="AC55" s="33">
        <f t="shared" si="11"/>
        <v>0</v>
      </c>
      <c r="AD55" s="33">
        <f t="shared" si="12"/>
        <v>2250265.1099999994</v>
      </c>
      <c r="AE55" s="28">
        <v>2431651</v>
      </c>
      <c r="AF55" s="28">
        <v>16512564.41</v>
      </c>
      <c r="AG55" s="34">
        <f t="shared" si="13"/>
        <v>579.0680245643803</v>
      </c>
      <c r="AH55" s="35">
        <f t="shared" si="14"/>
        <v>42.798821144256735</v>
      </c>
      <c r="AI55" s="35">
        <f t="shared" si="15"/>
        <v>591.2865704617478</v>
      </c>
      <c r="AJ55" s="28">
        <v>34376650</v>
      </c>
    </row>
    <row r="56" spans="2:36" ht="14.25" thickBot="1">
      <c r="B56" s="29" t="s">
        <v>90</v>
      </c>
      <c r="F56" s="27" t="s">
        <v>91</v>
      </c>
      <c r="G56" s="28">
        <v>401.63</v>
      </c>
      <c r="H56" s="28">
        <v>2000</v>
      </c>
      <c r="I56" s="28">
        <v>0</v>
      </c>
      <c r="J56" s="28">
        <v>0</v>
      </c>
      <c r="K56" s="28">
        <v>0</v>
      </c>
      <c r="L56" s="28">
        <v>0</v>
      </c>
      <c r="M56" s="33">
        <f aca="true" t="shared" si="16" ref="M56:M76">K56-I56</f>
        <v>0</v>
      </c>
      <c r="N56" s="33">
        <f aca="true" t="shared" si="17" ref="N56:N76">L56-J56</f>
        <v>0</v>
      </c>
      <c r="O56" s="28">
        <v>0</v>
      </c>
      <c r="P56" s="28">
        <v>0</v>
      </c>
      <c r="Q56" s="33">
        <f aca="true" t="shared" si="18" ref="Q56:Q76">O56-K56</f>
        <v>0</v>
      </c>
      <c r="R56" s="33">
        <f aca="true" t="shared" si="19" ref="R56:R76">P56-L56</f>
        <v>0</v>
      </c>
      <c r="S56" s="28">
        <v>0</v>
      </c>
      <c r="T56" s="28">
        <v>0</v>
      </c>
      <c r="U56" s="33">
        <f aca="true" t="shared" si="20" ref="U56:U76">S56-O56</f>
        <v>0</v>
      </c>
      <c r="V56" s="33">
        <f aca="true" t="shared" si="21" ref="V56:V76">T56-P56</f>
        <v>0</v>
      </c>
      <c r="W56" s="28">
        <v>0</v>
      </c>
      <c r="X56" s="28">
        <v>0</v>
      </c>
      <c r="Y56" s="33">
        <f aca="true" t="shared" si="22" ref="Y56:Y76">W56-S56</f>
        <v>0</v>
      </c>
      <c r="Z56" s="33">
        <f aca="true" t="shared" si="23" ref="Z56:Z76">X56-T56</f>
        <v>0</v>
      </c>
      <c r="AA56" s="28">
        <v>0</v>
      </c>
      <c r="AB56" s="28">
        <v>0</v>
      </c>
      <c r="AC56" s="33">
        <f aca="true" t="shared" si="24" ref="AC56:AC76">AA56-W56</f>
        <v>0</v>
      </c>
      <c r="AD56" s="33">
        <f aca="true" t="shared" si="25" ref="AD56:AD76">AB56-X56</f>
        <v>0</v>
      </c>
      <c r="AE56" s="28">
        <v>0</v>
      </c>
      <c r="AF56" s="28">
        <v>0</v>
      </c>
      <c r="AG56" s="34">
        <f aca="true" t="shared" si="26" ref="AG56:AG76">IF(AF56=0,0,IF(AE56=0,0,(AF56-AE56)/AE56*100))</f>
        <v>0</v>
      </c>
      <c r="AH56" s="35">
        <f aca="true" t="shared" si="27" ref="AH56:AH76">IF(AE56=0,0,IF(G56=0,0,AE56/G56*100))</f>
        <v>0</v>
      </c>
      <c r="AI56" s="35">
        <f aca="true" t="shared" si="28" ref="AI56:AI76">IF(AF56=0,0,IF(H56=0,0,AF56/H56*100))</f>
        <v>0</v>
      </c>
      <c r="AJ56" s="28">
        <v>2000</v>
      </c>
    </row>
    <row r="57" spans="2:36" ht="14.25" thickBot="1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3">
        <f t="shared" si="16"/>
        <v>0</v>
      </c>
      <c r="N57" s="33">
        <f t="shared" si="17"/>
        <v>0</v>
      </c>
      <c r="O57" s="28">
        <v>0</v>
      </c>
      <c r="P57" s="28">
        <v>0</v>
      </c>
      <c r="Q57" s="33">
        <f t="shared" si="18"/>
        <v>0</v>
      </c>
      <c r="R57" s="33">
        <f t="shared" si="19"/>
        <v>0</v>
      </c>
      <c r="S57" s="28">
        <v>0</v>
      </c>
      <c r="T57" s="28">
        <v>0</v>
      </c>
      <c r="U57" s="33">
        <f t="shared" si="20"/>
        <v>0</v>
      </c>
      <c r="V57" s="33">
        <f t="shared" si="21"/>
        <v>0</v>
      </c>
      <c r="W57" s="28">
        <v>0</v>
      </c>
      <c r="X57" s="28">
        <v>0</v>
      </c>
      <c r="Y57" s="33">
        <f t="shared" si="22"/>
        <v>0</v>
      </c>
      <c r="Z57" s="33">
        <f t="shared" si="23"/>
        <v>0</v>
      </c>
      <c r="AA57" s="28">
        <v>0</v>
      </c>
      <c r="AB57" s="28">
        <v>0</v>
      </c>
      <c r="AC57" s="33">
        <f t="shared" si="24"/>
        <v>0</v>
      </c>
      <c r="AD57" s="33">
        <f t="shared" si="25"/>
        <v>0</v>
      </c>
      <c r="AE57" s="28">
        <v>0</v>
      </c>
      <c r="AF57" s="28">
        <v>0</v>
      </c>
      <c r="AG57" s="34">
        <f t="shared" si="26"/>
        <v>0</v>
      </c>
      <c r="AH57" s="35">
        <f t="shared" si="27"/>
        <v>0</v>
      </c>
      <c r="AI57" s="35">
        <f t="shared" si="28"/>
        <v>0</v>
      </c>
      <c r="AJ57" s="28" t="s">
        <v>1</v>
      </c>
    </row>
    <row r="58" spans="2:36" ht="14.25" thickBot="1">
      <c r="B58" s="29" t="s">
        <v>94</v>
      </c>
      <c r="F58" s="27" t="s">
        <v>95</v>
      </c>
      <c r="G58" s="28">
        <v>693096.77</v>
      </c>
      <c r="H58" s="28">
        <v>1370000</v>
      </c>
      <c r="I58" s="28">
        <v>0</v>
      </c>
      <c r="J58" s="28">
        <v>0</v>
      </c>
      <c r="K58" s="28">
        <v>0</v>
      </c>
      <c r="L58" s="28">
        <v>0</v>
      </c>
      <c r="M58" s="33">
        <f t="shared" si="16"/>
        <v>0</v>
      </c>
      <c r="N58" s="33">
        <f t="shared" si="17"/>
        <v>0</v>
      </c>
      <c r="O58" s="28">
        <v>672211.41</v>
      </c>
      <c r="P58" s="28">
        <v>165747.35</v>
      </c>
      <c r="Q58" s="33">
        <f t="shared" si="18"/>
        <v>672211.41</v>
      </c>
      <c r="R58" s="33">
        <f t="shared" si="19"/>
        <v>165747.35</v>
      </c>
      <c r="S58" s="28">
        <v>674945.58</v>
      </c>
      <c r="T58" s="28">
        <v>165747.35</v>
      </c>
      <c r="U58" s="33">
        <f t="shared" si="20"/>
        <v>2734.1699999999255</v>
      </c>
      <c r="V58" s="33">
        <f t="shared" si="21"/>
        <v>0</v>
      </c>
      <c r="W58" s="28">
        <v>693096.77</v>
      </c>
      <c r="X58" s="28">
        <v>165747.35</v>
      </c>
      <c r="Y58" s="33">
        <f t="shared" si="22"/>
        <v>18151.19000000006</v>
      </c>
      <c r="Z58" s="33">
        <f t="shared" si="23"/>
        <v>0</v>
      </c>
      <c r="AA58" s="28">
        <v>693096.77</v>
      </c>
      <c r="AB58" s="28">
        <v>165747.35</v>
      </c>
      <c r="AC58" s="33">
        <f t="shared" si="24"/>
        <v>0</v>
      </c>
      <c r="AD58" s="33">
        <f t="shared" si="25"/>
        <v>0</v>
      </c>
      <c r="AE58" s="28">
        <v>693096.77</v>
      </c>
      <c r="AF58" s="28">
        <v>165747.35</v>
      </c>
      <c r="AG58" s="34">
        <f t="shared" si="26"/>
        <v>-76.08597281444553</v>
      </c>
      <c r="AH58" s="35">
        <f t="shared" si="27"/>
        <v>100</v>
      </c>
      <c r="AI58" s="35">
        <f t="shared" si="28"/>
        <v>12.098346715328468</v>
      </c>
      <c r="AJ58" s="28">
        <v>1365747</v>
      </c>
    </row>
    <row r="59" spans="2:36" ht="14.25" thickBot="1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3">
        <f t="shared" si="16"/>
        <v>0</v>
      </c>
      <c r="N59" s="33">
        <f t="shared" si="17"/>
        <v>0</v>
      </c>
      <c r="O59" s="31">
        <v>0</v>
      </c>
      <c r="P59" s="31">
        <v>0</v>
      </c>
      <c r="Q59" s="33">
        <f t="shared" si="18"/>
        <v>0</v>
      </c>
      <c r="R59" s="33">
        <f t="shared" si="19"/>
        <v>0</v>
      </c>
      <c r="S59" s="31">
        <v>0</v>
      </c>
      <c r="T59" s="31">
        <v>0</v>
      </c>
      <c r="U59" s="33">
        <f t="shared" si="20"/>
        <v>0</v>
      </c>
      <c r="V59" s="33">
        <f t="shared" si="21"/>
        <v>0</v>
      </c>
      <c r="W59" s="31">
        <v>0</v>
      </c>
      <c r="X59" s="31">
        <v>0</v>
      </c>
      <c r="Y59" s="33">
        <f t="shared" si="22"/>
        <v>0</v>
      </c>
      <c r="Z59" s="33">
        <f t="shared" si="23"/>
        <v>0</v>
      </c>
      <c r="AA59" s="31">
        <v>0</v>
      </c>
      <c r="AB59" s="31">
        <v>0</v>
      </c>
      <c r="AC59" s="33">
        <f t="shared" si="24"/>
        <v>0</v>
      </c>
      <c r="AD59" s="33">
        <f t="shared" si="25"/>
        <v>0</v>
      </c>
      <c r="AE59" s="30">
        <v>0</v>
      </c>
      <c r="AF59" s="28">
        <v>0</v>
      </c>
      <c r="AG59" s="34">
        <f t="shared" si="26"/>
        <v>0</v>
      </c>
      <c r="AH59" s="35">
        <f t="shared" si="27"/>
        <v>0</v>
      </c>
      <c r="AI59" s="35">
        <f t="shared" si="28"/>
        <v>0</v>
      </c>
      <c r="AJ59" s="28" t="s">
        <v>1</v>
      </c>
    </row>
    <row r="60" spans="2:36" ht="14.25" thickBot="1">
      <c r="B60" s="29" t="s">
        <v>98</v>
      </c>
      <c r="F60" s="25" t="s">
        <v>99</v>
      </c>
      <c r="G60" s="26">
        <v>87271911.9</v>
      </c>
      <c r="H60" s="26">
        <v>120000000</v>
      </c>
      <c r="I60" s="26">
        <v>0</v>
      </c>
      <c r="J60" s="26">
        <v>0</v>
      </c>
      <c r="K60" s="26">
        <v>796793.83</v>
      </c>
      <c r="L60" s="26">
        <v>1099925.35</v>
      </c>
      <c r="M60" s="26">
        <f t="shared" si="16"/>
        <v>796793.83</v>
      </c>
      <c r="N60" s="26">
        <f t="shared" si="17"/>
        <v>1099925.35</v>
      </c>
      <c r="O60" s="26">
        <v>5011378.31</v>
      </c>
      <c r="P60" s="26">
        <v>1548953.71</v>
      </c>
      <c r="Q60" s="26">
        <f t="shared" si="18"/>
        <v>4214584.4799999995</v>
      </c>
      <c r="R60" s="26">
        <f t="shared" si="19"/>
        <v>449028.35999999987</v>
      </c>
      <c r="S60" s="26">
        <v>7417440.36</v>
      </c>
      <c r="T60" s="26">
        <v>2924994.17</v>
      </c>
      <c r="U60" s="26">
        <f t="shared" si="20"/>
        <v>2406062.0500000007</v>
      </c>
      <c r="V60" s="26">
        <f t="shared" si="21"/>
        <v>1376040.46</v>
      </c>
      <c r="W60" s="26">
        <v>10774960.66</v>
      </c>
      <c r="X60" s="26">
        <v>4050010.44</v>
      </c>
      <c r="Y60" s="26">
        <f t="shared" si="22"/>
        <v>3357520.3</v>
      </c>
      <c r="Z60" s="26">
        <f t="shared" si="23"/>
        <v>1125016.27</v>
      </c>
      <c r="AA60" s="26">
        <v>11983943.94</v>
      </c>
      <c r="AB60" s="26">
        <v>4540107.64</v>
      </c>
      <c r="AC60" s="26">
        <f t="shared" si="24"/>
        <v>1208983.2799999993</v>
      </c>
      <c r="AD60" s="26">
        <f t="shared" si="25"/>
        <v>490097.1999999997</v>
      </c>
      <c r="AE60" s="26">
        <v>11983943.94</v>
      </c>
      <c r="AF60" s="26">
        <v>4540107.64</v>
      </c>
      <c r="AG60" s="1">
        <f t="shared" si="26"/>
        <v>-62.11507945355091</v>
      </c>
      <c r="AH60" s="2">
        <f t="shared" si="27"/>
        <v>13.731730724235454</v>
      </c>
      <c r="AI60" s="2">
        <f t="shared" si="28"/>
        <v>3.783423033333333</v>
      </c>
      <c r="AJ60" s="26">
        <f>SUM(AJ61:AJ69)</f>
        <v>108937668</v>
      </c>
    </row>
    <row r="61" spans="2:36" ht="14.25" thickBot="1">
      <c r="B61" s="29" t="s">
        <v>100</v>
      </c>
      <c r="F61" s="27" t="s">
        <v>101</v>
      </c>
      <c r="G61" s="32">
        <v>26456222.5</v>
      </c>
      <c r="H61" s="32">
        <v>61826000</v>
      </c>
      <c r="I61" s="32">
        <v>0</v>
      </c>
      <c r="J61" s="32">
        <v>0</v>
      </c>
      <c r="K61" s="32">
        <v>7304.2</v>
      </c>
      <c r="L61" s="32">
        <v>0</v>
      </c>
      <c r="M61" s="33">
        <f t="shared" si="16"/>
        <v>7304.2</v>
      </c>
      <c r="N61" s="33">
        <f t="shared" si="17"/>
        <v>0</v>
      </c>
      <c r="O61" s="32">
        <v>55066.46</v>
      </c>
      <c r="P61" s="32">
        <v>79023.1</v>
      </c>
      <c r="Q61" s="33">
        <f t="shared" si="18"/>
        <v>47762.26</v>
      </c>
      <c r="R61" s="33">
        <f t="shared" si="19"/>
        <v>79023.1</v>
      </c>
      <c r="S61" s="32">
        <v>88927.74</v>
      </c>
      <c r="T61" s="32">
        <v>342306.36</v>
      </c>
      <c r="U61" s="33">
        <f t="shared" si="20"/>
        <v>33861.280000000006</v>
      </c>
      <c r="V61" s="33">
        <f t="shared" si="21"/>
        <v>263283.26</v>
      </c>
      <c r="W61" s="32">
        <v>114201.28</v>
      </c>
      <c r="X61" s="32">
        <v>486976.44</v>
      </c>
      <c r="Y61" s="33">
        <f t="shared" si="22"/>
        <v>25273.539999999994</v>
      </c>
      <c r="Z61" s="33">
        <f t="shared" si="23"/>
        <v>144670.08000000002</v>
      </c>
      <c r="AA61" s="32">
        <v>245757.82</v>
      </c>
      <c r="AB61" s="32">
        <v>732658.24</v>
      </c>
      <c r="AC61" s="33">
        <f t="shared" si="24"/>
        <v>131556.54</v>
      </c>
      <c r="AD61" s="33">
        <f t="shared" si="25"/>
        <v>245681.8</v>
      </c>
      <c r="AE61" s="32">
        <v>245757.82</v>
      </c>
      <c r="AF61" s="32">
        <v>732658.24</v>
      </c>
      <c r="AG61" s="34">
        <f t="shared" si="26"/>
        <v>198.1220455161915</v>
      </c>
      <c r="AH61" s="35">
        <f t="shared" si="27"/>
        <v>0.9289225625464861</v>
      </c>
      <c r="AI61" s="35">
        <f t="shared" si="28"/>
        <v>1.1850325752919484</v>
      </c>
      <c r="AJ61" s="32">
        <v>61826000</v>
      </c>
    </row>
    <row r="62" spans="2:36" ht="14.25" thickBot="1">
      <c r="B62" s="29" t="s">
        <v>102</v>
      </c>
      <c r="F62" s="27" t="s">
        <v>103</v>
      </c>
      <c r="G62" s="32">
        <v>63674.25</v>
      </c>
      <c r="H62" s="32">
        <v>2160000</v>
      </c>
      <c r="I62" s="32">
        <v>0</v>
      </c>
      <c r="J62" s="32">
        <v>0</v>
      </c>
      <c r="K62" s="32">
        <v>0</v>
      </c>
      <c r="L62" s="32">
        <v>0</v>
      </c>
      <c r="M62" s="33">
        <f t="shared" si="16"/>
        <v>0</v>
      </c>
      <c r="N62" s="33">
        <f t="shared" si="17"/>
        <v>0</v>
      </c>
      <c r="O62" s="32">
        <v>0</v>
      </c>
      <c r="P62" s="32">
        <v>0</v>
      </c>
      <c r="Q62" s="33">
        <f t="shared" si="18"/>
        <v>0</v>
      </c>
      <c r="R62" s="33">
        <f t="shared" si="19"/>
        <v>0</v>
      </c>
      <c r="S62" s="32">
        <v>0</v>
      </c>
      <c r="T62" s="32">
        <v>7080</v>
      </c>
      <c r="U62" s="33">
        <f t="shared" si="20"/>
        <v>0</v>
      </c>
      <c r="V62" s="33">
        <f t="shared" si="21"/>
        <v>7080</v>
      </c>
      <c r="W62" s="32">
        <v>16100</v>
      </c>
      <c r="X62" s="32">
        <v>123655.5</v>
      </c>
      <c r="Y62" s="33">
        <f t="shared" si="22"/>
        <v>16100</v>
      </c>
      <c r="Z62" s="33">
        <f t="shared" si="23"/>
        <v>116575.5</v>
      </c>
      <c r="AA62" s="32">
        <v>16100</v>
      </c>
      <c r="AB62" s="32">
        <v>123697.98</v>
      </c>
      <c r="AC62" s="33">
        <f t="shared" si="24"/>
        <v>0</v>
      </c>
      <c r="AD62" s="33">
        <f t="shared" si="25"/>
        <v>42.479999999995925</v>
      </c>
      <c r="AE62" s="32">
        <v>16100</v>
      </c>
      <c r="AF62" s="32">
        <v>123697.98</v>
      </c>
      <c r="AG62" s="34">
        <f t="shared" si="26"/>
        <v>668.3104347826086</v>
      </c>
      <c r="AH62" s="35">
        <f t="shared" si="27"/>
        <v>25.284946426538202</v>
      </c>
      <c r="AI62" s="35">
        <f t="shared" si="28"/>
        <v>5.726758333333333</v>
      </c>
      <c r="AJ62" s="32">
        <v>1980000</v>
      </c>
    </row>
    <row r="63" spans="2:36" ht="14.25" thickBot="1">
      <c r="B63" s="29" t="s">
        <v>104</v>
      </c>
      <c r="F63" s="27" t="s">
        <v>105</v>
      </c>
      <c r="G63" s="32">
        <v>2317345.69</v>
      </c>
      <c r="H63" s="32">
        <v>7500000</v>
      </c>
      <c r="I63" s="32">
        <v>0</v>
      </c>
      <c r="J63" s="32">
        <v>0</v>
      </c>
      <c r="K63" s="32">
        <v>2735.24</v>
      </c>
      <c r="L63" s="32">
        <v>0</v>
      </c>
      <c r="M63" s="33">
        <f t="shared" si="16"/>
        <v>2735.24</v>
      </c>
      <c r="N63" s="33">
        <f t="shared" si="17"/>
        <v>0</v>
      </c>
      <c r="O63" s="32">
        <v>2735.24</v>
      </c>
      <c r="P63" s="32">
        <v>0</v>
      </c>
      <c r="Q63" s="33">
        <f t="shared" si="18"/>
        <v>0</v>
      </c>
      <c r="R63" s="33">
        <f t="shared" si="19"/>
        <v>0</v>
      </c>
      <c r="S63" s="32">
        <v>20435.24</v>
      </c>
      <c r="T63" s="32">
        <v>8676.12</v>
      </c>
      <c r="U63" s="33">
        <f t="shared" si="20"/>
        <v>17700</v>
      </c>
      <c r="V63" s="33">
        <f t="shared" si="21"/>
        <v>8676.12</v>
      </c>
      <c r="W63" s="32">
        <v>20435.24</v>
      </c>
      <c r="X63" s="32">
        <v>64727.49</v>
      </c>
      <c r="Y63" s="33">
        <f t="shared" si="22"/>
        <v>0</v>
      </c>
      <c r="Z63" s="33">
        <f t="shared" si="23"/>
        <v>56051.369999999995</v>
      </c>
      <c r="AA63" s="32">
        <v>20435.24</v>
      </c>
      <c r="AB63" s="32">
        <v>138384.27</v>
      </c>
      <c r="AC63" s="33">
        <f t="shared" si="24"/>
        <v>0</v>
      </c>
      <c r="AD63" s="33">
        <f t="shared" si="25"/>
        <v>73656.78</v>
      </c>
      <c r="AE63" s="32">
        <v>20435.24</v>
      </c>
      <c r="AF63" s="32">
        <v>138384.27</v>
      </c>
      <c r="AG63" s="34">
        <f t="shared" si="26"/>
        <v>577.184461743537</v>
      </c>
      <c r="AH63" s="35">
        <f t="shared" si="27"/>
        <v>0.8818382206929172</v>
      </c>
      <c r="AI63" s="35">
        <f t="shared" si="28"/>
        <v>1.8451236</v>
      </c>
      <c r="AJ63" s="32">
        <v>7500000</v>
      </c>
    </row>
    <row r="64" spans="2:36" ht="14.25" thickBot="1">
      <c r="B64" s="29" t="s">
        <v>106</v>
      </c>
      <c r="F64" s="27" t="s">
        <v>107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3">
        <f t="shared" si="16"/>
        <v>0</v>
      </c>
      <c r="N64" s="33">
        <f t="shared" si="17"/>
        <v>0</v>
      </c>
      <c r="O64" s="32">
        <v>0</v>
      </c>
      <c r="P64" s="32">
        <v>0</v>
      </c>
      <c r="Q64" s="33">
        <f t="shared" si="18"/>
        <v>0</v>
      </c>
      <c r="R64" s="33">
        <f t="shared" si="19"/>
        <v>0</v>
      </c>
      <c r="S64" s="32">
        <v>0</v>
      </c>
      <c r="T64" s="32">
        <v>0</v>
      </c>
      <c r="U64" s="33">
        <f t="shared" si="20"/>
        <v>0</v>
      </c>
      <c r="V64" s="33">
        <f t="shared" si="21"/>
        <v>0</v>
      </c>
      <c r="W64" s="32">
        <v>0</v>
      </c>
      <c r="X64" s="32">
        <v>0</v>
      </c>
      <c r="Y64" s="33">
        <f t="shared" si="22"/>
        <v>0</v>
      </c>
      <c r="Z64" s="33">
        <f t="shared" si="23"/>
        <v>0</v>
      </c>
      <c r="AA64" s="32">
        <v>0</v>
      </c>
      <c r="AB64" s="32">
        <v>0</v>
      </c>
      <c r="AC64" s="33">
        <f t="shared" si="24"/>
        <v>0</v>
      </c>
      <c r="AD64" s="33">
        <f t="shared" si="25"/>
        <v>0</v>
      </c>
      <c r="AE64" s="32">
        <v>0</v>
      </c>
      <c r="AF64" s="32">
        <v>0</v>
      </c>
      <c r="AG64" s="34">
        <f t="shared" si="26"/>
        <v>0</v>
      </c>
      <c r="AH64" s="35">
        <f t="shared" si="27"/>
        <v>0</v>
      </c>
      <c r="AI64" s="35">
        <f t="shared" si="28"/>
        <v>0</v>
      </c>
      <c r="AJ64" s="32" t="s">
        <v>1</v>
      </c>
    </row>
    <row r="65" spans="2:36" ht="14.25" thickBot="1">
      <c r="B65" s="29" t="s">
        <v>108</v>
      </c>
      <c r="F65" s="27" t="s">
        <v>109</v>
      </c>
      <c r="G65" s="32">
        <v>46720533.75</v>
      </c>
      <c r="H65" s="32">
        <v>24655000</v>
      </c>
      <c r="I65" s="32">
        <v>0</v>
      </c>
      <c r="J65" s="32">
        <v>0</v>
      </c>
      <c r="K65" s="32">
        <v>0</v>
      </c>
      <c r="L65" s="32">
        <v>1096663.66</v>
      </c>
      <c r="M65" s="33">
        <f t="shared" si="16"/>
        <v>0</v>
      </c>
      <c r="N65" s="33">
        <f t="shared" si="17"/>
        <v>1096663.66</v>
      </c>
      <c r="O65" s="32">
        <v>3651710.2</v>
      </c>
      <c r="P65" s="32">
        <v>1405698.94</v>
      </c>
      <c r="Q65" s="33">
        <f t="shared" si="18"/>
        <v>3651710.2</v>
      </c>
      <c r="R65" s="33">
        <f t="shared" si="19"/>
        <v>309035.28</v>
      </c>
      <c r="S65" s="32">
        <v>4698147.38</v>
      </c>
      <c r="T65" s="32">
        <v>1405698.94</v>
      </c>
      <c r="U65" s="33">
        <f t="shared" si="20"/>
        <v>1046437.1799999997</v>
      </c>
      <c r="V65" s="33">
        <f t="shared" si="21"/>
        <v>0</v>
      </c>
      <c r="W65" s="32">
        <v>6776129.95</v>
      </c>
      <c r="X65" s="32">
        <v>1405698.94</v>
      </c>
      <c r="Y65" s="33">
        <f t="shared" si="22"/>
        <v>2077982.5700000003</v>
      </c>
      <c r="Z65" s="33">
        <f t="shared" si="23"/>
        <v>0</v>
      </c>
      <c r="AA65" s="32">
        <v>7341514.96</v>
      </c>
      <c r="AB65" s="32">
        <v>1418557.94</v>
      </c>
      <c r="AC65" s="33">
        <f t="shared" si="24"/>
        <v>565385.0099999998</v>
      </c>
      <c r="AD65" s="33">
        <f t="shared" si="25"/>
        <v>12859</v>
      </c>
      <c r="AE65" s="32">
        <v>7341514.96</v>
      </c>
      <c r="AF65" s="32">
        <v>1418557.94</v>
      </c>
      <c r="AG65" s="34">
        <f t="shared" si="26"/>
        <v>-80.67758565188566</v>
      </c>
      <c r="AH65" s="35">
        <f t="shared" si="27"/>
        <v>15.713679555298315</v>
      </c>
      <c r="AI65" s="35">
        <f t="shared" si="28"/>
        <v>5.7536318799432165</v>
      </c>
      <c r="AJ65" s="32">
        <v>13342668</v>
      </c>
    </row>
    <row r="66" spans="2:36" ht="14.25" thickBot="1">
      <c r="B66" s="29" t="s">
        <v>110</v>
      </c>
      <c r="F66" s="27" t="s">
        <v>111</v>
      </c>
      <c r="G66" s="32">
        <v>9626808.25</v>
      </c>
      <c r="H66" s="32">
        <v>15000000</v>
      </c>
      <c r="I66" s="32">
        <v>0</v>
      </c>
      <c r="J66" s="32">
        <v>0</v>
      </c>
      <c r="K66" s="32">
        <v>786754.39</v>
      </c>
      <c r="L66" s="32">
        <v>293.69</v>
      </c>
      <c r="M66" s="33">
        <f t="shared" si="16"/>
        <v>786754.39</v>
      </c>
      <c r="N66" s="33">
        <f t="shared" si="17"/>
        <v>293.69</v>
      </c>
      <c r="O66" s="32">
        <v>1265657.99</v>
      </c>
      <c r="P66" s="32">
        <v>0</v>
      </c>
      <c r="Q66" s="33">
        <f t="shared" si="18"/>
        <v>478903.6</v>
      </c>
      <c r="R66" s="33">
        <f t="shared" si="19"/>
        <v>-293.69</v>
      </c>
      <c r="S66" s="32">
        <v>2563871.58</v>
      </c>
      <c r="T66" s="32">
        <v>60328.75</v>
      </c>
      <c r="U66" s="33">
        <f t="shared" si="20"/>
        <v>1298213.59</v>
      </c>
      <c r="V66" s="33">
        <f t="shared" si="21"/>
        <v>60328.75</v>
      </c>
      <c r="W66" s="32">
        <v>3686737.17</v>
      </c>
      <c r="X66" s="32">
        <v>592748.36</v>
      </c>
      <c r="Y66" s="33">
        <f t="shared" si="22"/>
        <v>1122865.5899999999</v>
      </c>
      <c r="Z66" s="33">
        <f t="shared" si="23"/>
        <v>532419.61</v>
      </c>
      <c r="AA66" s="32">
        <v>4112965.57</v>
      </c>
      <c r="AB66" s="32">
        <v>718746.61</v>
      </c>
      <c r="AC66" s="33">
        <f t="shared" si="24"/>
        <v>426228.3999999999</v>
      </c>
      <c r="AD66" s="33">
        <f t="shared" si="25"/>
        <v>125998.25</v>
      </c>
      <c r="AE66" s="32">
        <v>4112965.57</v>
      </c>
      <c r="AF66" s="32">
        <v>718746.61</v>
      </c>
      <c r="AG66" s="34">
        <f t="shared" si="26"/>
        <v>-82.52485711909327</v>
      </c>
      <c r="AH66" s="35">
        <f t="shared" si="27"/>
        <v>42.7240832391151</v>
      </c>
      <c r="AI66" s="35">
        <f t="shared" si="28"/>
        <v>4.791644066666667</v>
      </c>
      <c r="AJ66" s="32">
        <v>15000000</v>
      </c>
    </row>
    <row r="67" spans="2:36" ht="14.25" thickBot="1">
      <c r="B67" s="29" t="s">
        <v>112</v>
      </c>
      <c r="F67" s="27" t="s">
        <v>113</v>
      </c>
      <c r="G67" s="32">
        <v>1615870.9</v>
      </c>
      <c r="H67" s="32">
        <v>7450000</v>
      </c>
      <c r="I67" s="32">
        <v>0</v>
      </c>
      <c r="J67" s="32">
        <v>0</v>
      </c>
      <c r="K67" s="32">
        <v>0</v>
      </c>
      <c r="L67" s="32">
        <v>2968</v>
      </c>
      <c r="M67" s="33">
        <f t="shared" si="16"/>
        <v>0</v>
      </c>
      <c r="N67" s="33">
        <f t="shared" si="17"/>
        <v>2968</v>
      </c>
      <c r="O67" s="32">
        <v>792</v>
      </c>
      <c r="P67" s="32">
        <v>64231.67</v>
      </c>
      <c r="Q67" s="33">
        <f t="shared" si="18"/>
        <v>792</v>
      </c>
      <c r="R67" s="33">
        <f t="shared" si="19"/>
        <v>61263.67</v>
      </c>
      <c r="S67" s="32">
        <v>10642</v>
      </c>
      <c r="T67" s="32">
        <v>270986.88</v>
      </c>
      <c r="U67" s="33">
        <f t="shared" si="20"/>
        <v>9850</v>
      </c>
      <c r="V67" s="33">
        <f t="shared" si="21"/>
        <v>206755.21000000002</v>
      </c>
      <c r="W67" s="32">
        <v>125940.6</v>
      </c>
      <c r="X67" s="32">
        <v>546286.59</v>
      </c>
      <c r="Y67" s="33">
        <f t="shared" si="22"/>
        <v>115298.6</v>
      </c>
      <c r="Z67" s="33">
        <f t="shared" si="23"/>
        <v>275299.70999999996</v>
      </c>
      <c r="AA67" s="32">
        <v>211753.93</v>
      </c>
      <c r="AB67" s="32">
        <v>578145.48</v>
      </c>
      <c r="AC67" s="33">
        <f t="shared" si="24"/>
        <v>85813.32999999999</v>
      </c>
      <c r="AD67" s="33">
        <f t="shared" si="25"/>
        <v>31858.890000000014</v>
      </c>
      <c r="AE67" s="32">
        <v>211753.93</v>
      </c>
      <c r="AF67" s="32">
        <v>578145.48</v>
      </c>
      <c r="AG67" s="34">
        <f t="shared" si="26"/>
        <v>173.02703661745497</v>
      </c>
      <c r="AH67" s="35">
        <f t="shared" si="27"/>
        <v>13.104631688088448</v>
      </c>
      <c r="AI67" s="35">
        <f t="shared" si="28"/>
        <v>7.760342013422819</v>
      </c>
      <c r="AJ67" s="32">
        <v>8050000</v>
      </c>
    </row>
    <row r="68" spans="2:36" ht="14.25" thickBot="1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3">
        <f t="shared" si="16"/>
        <v>0</v>
      </c>
      <c r="N68" s="33">
        <f t="shared" si="17"/>
        <v>0</v>
      </c>
      <c r="O68" s="32">
        <v>0</v>
      </c>
      <c r="P68" s="32">
        <v>0</v>
      </c>
      <c r="Q68" s="33">
        <f t="shared" si="18"/>
        <v>0</v>
      </c>
      <c r="R68" s="33">
        <f t="shared" si="19"/>
        <v>0</v>
      </c>
      <c r="S68" s="32">
        <v>0</v>
      </c>
      <c r="T68" s="32">
        <v>0</v>
      </c>
      <c r="U68" s="33">
        <f t="shared" si="20"/>
        <v>0</v>
      </c>
      <c r="V68" s="33">
        <f t="shared" si="21"/>
        <v>0</v>
      </c>
      <c r="W68" s="32">
        <v>0</v>
      </c>
      <c r="X68" s="32">
        <v>0</v>
      </c>
      <c r="Y68" s="33">
        <f t="shared" si="22"/>
        <v>0</v>
      </c>
      <c r="Z68" s="33">
        <f t="shared" si="23"/>
        <v>0</v>
      </c>
      <c r="AA68" s="32">
        <v>0</v>
      </c>
      <c r="AB68" s="32">
        <v>0</v>
      </c>
      <c r="AC68" s="33">
        <f t="shared" si="24"/>
        <v>0</v>
      </c>
      <c r="AD68" s="33">
        <f t="shared" si="25"/>
        <v>0</v>
      </c>
      <c r="AE68" s="32">
        <v>0</v>
      </c>
      <c r="AF68" s="32">
        <v>0</v>
      </c>
      <c r="AG68" s="34">
        <f t="shared" si="26"/>
        <v>0</v>
      </c>
      <c r="AH68" s="35">
        <f t="shared" si="27"/>
        <v>0</v>
      </c>
      <c r="AI68" s="35">
        <f t="shared" si="28"/>
        <v>0</v>
      </c>
      <c r="AJ68" s="32" t="s">
        <v>1</v>
      </c>
    </row>
    <row r="69" spans="2:36" ht="14.25" thickBot="1">
      <c r="B69" s="29" t="s">
        <v>116</v>
      </c>
      <c r="F69" s="27" t="s">
        <v>117</v>
      </c>
      <c r="G69" s="32">
        <v>471456.56</v>
      </c>
      <c r="H69" s="32">
        <v>1409000</v>
      </c>
      <c r="I69" s="32">
        <v>0</v>
      </c>
      <c r="J69" s="32">
        <v>0</v>
      </c>
      <c r="K69" s="32">
        <v>0</v>
      </c>
      <c r="L69" s="32">
        <v>0</v>
      </c>
      <c r="M69" s="33">
        <f t="shared" si="16"/>
        <v>0</v>
      </c>
      <c r="N69" s="33">
        <f t="shared" si="17"/>
        <v>0</v>
      </c>
      <c r="O69" s="32">
        <v>35416.42</v>
      </c>
      <c r="P69" s="32">
        <v>0</v>
      </c>
      <c r="Q69" s="33">
        <f t="shared" si="18"/>
        <v>35416.42</v>
      </c>
      <c r="R69" s="33">
        <f t="shared" si="19"/>
        <v>0</v>
      </c>
      <c r="S69" s="32">
        <v>35416.42</v>
      </c>
      <c r="T69" s="32">
        <v>829917.12</v>
      </c>
      <c r="U69" s="33">
        <f t="shared" si="20"/>
        <v>0</v>
      </c>
      <c r="V69" s="33">
        <f t="shared" si="21"/>
        <v>829917.12</v>
      </c>
      <c r="W69" s="32">
        <v>35416.42</v>
      </c>
      <c r="X69" s="32">
        <v>829917.12</v>
      </c>
      <c r="Y69" s="33">
        <f t="shared" si="22"/>
        <v>0</v>
      </c>
      <c r="Z69" s="33">
        <f t="shared" si="23"/>
        <v>0</v>
      </c>
      <c r="AA69" s="32">
        <v>35416.42</v>
      </c>
      <c r="AB69" s="32">
        <v>829917.12</v>
      </c>
      <c r="AC69" s="33">
        <f t="shared" si="24"/>
        <v>0</v>
      </c>
      <c r="AD69" s="33">
        <f t="shared" si="25"/>
        <v>0</v>
      </c>
      <c r="AE69" s="32">
        <v>35416.42</v>
      </c>
      <c r="AF69" s="32">
        <v>829917.12</v>
      </c>
      <c r="AG69" s="34">
        <f t="shared" si="26"/>
        <v>2243.3117181239663</v>
      </c>
      <c r="AH69" s="35">
        <f t="shared" si="27"/>
        <v>7.512127946634149</v>
      </c>
      <c r="AI69" s="35">
        <f t="shared" si="28"/>
        <v>58.90114407381122</v>
      </c>
      <c r="AJ69" s="32">
        <v>1239000</v>
      </c>
    </row>
    <row r="70" spans="2:36" ht="14.25" thickBot="1">
      <c r="B70" s="29" t="s">
        <v>118</v>
      </c>
      <c r="F70" s="25" t="s">
        <v>119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0</v>
      </c>
      <c r="P70" s="26">
        <v>0</v>
      </c>
      <c r="Q70" s="26">
        <f t="shared" si="18"/>
        <v>0</v>
      </c>
      <c r="R70" s="26">
        <f t="shared" si="19"/>
        <v>0</v>
      </c>
      <c r="S70" s="26">
        <v>0</v>
      </c>
      <c r="T70" s="26">
        <v>0</v>
      </c>
      <c r="U70" s="26">
        <f t="shared" si="20"/>
        <v>0</v>
      </c>
      <c r="V70" s="26">
        <f t="shared" si="21"/>
        <v>0</v>
      </c>
      <c r="W70" s="26">
        <v>0</v>
      </c>
      <c r="X70" s="26">
        <v>0</v>
      </c>
      <c r="Y70" s="26">
        <f t="shared" si="22"/>
        <v>0</v>
      </c>
      <c r="Z70" s="26">
        <f t="shared" si="23"/>
        <v>0</v>
      </c>
      <c r="AA70" s="26">
        <v>0</v>
      </c>
      <c r="AB70" s="26">
        <v>0</v>
      </c>
      <c r="AC70" s="26">
        <f t="shared" si="24"/>
        <v>0</v>
      </c>
      <c r="AD70" s="26">
        <f t="shared" si="25"/>
        <v>0</v>
      </c>
      <c r="AE70" s="26">
        <v>0</v>
      </c>
      <c r="AF70" s="26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26" t="s">
        <v>1</v>
      </c>
    </row>
    <row r="71" spans="2:36" ht="14.25" thickBot="1">
      <c r="B71" s="29" t="s">
        <v>120</v>
      </c>
      <c r="F71" s="27" t="s">
        <v>121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3">
        <f t="shared" si="16"/>
        <v>0</v>
      </c>
      <c r="N71" s="33">
        <f t="shared" si="17"/>
        <v>0</v>
      </c>
      <c r="O71" s="32">
        <v>0</v>
      </c>
      <c r="P71" s="32">
        <v>0</v>
      </c>
      <c r="Q71" s="33">
        <f t="shared" si="18"/>
        <v>0</v>
      </c>
      <c r="R71" s="33">
        <f t="shared" si="19"/>
        <v>0</v>
      </c>
      <c r="S71" s="32">
        <v>0</v>
      </c>
      <c r="T71" s="32">
        <v>0</v>
      </c>
      <c r="U71" s="33">
        <f t="shared" si="20"/>
        <v>0</v>
      </c>
      <c r="V71" s="33">
        <f t="shared" si="21"/>
        <v>0</v>
      </c>
      <c r="W71" s="32">
        <v>0</v>
      </c>
      <c r="X71" s="32">
        <v>0</v>
      </c>
      <c r="Y71" s="33">
        <f t="shared" si="22"/>
        <v>0</v>
      </c>
      <c r="Z71" s="33">
        <f t="shared" si="23"/>
        <v>0</v>
      </c>
      <c r="AA71" s="32">
        <v>0</v>
      </c>
      <c r="AB71" s="32">
        <v>0</v>
      </c>
      <c r="AC71" s="33">
        <f t="shared" si="24"/>
        <v>0</v>
      </c>
      <c r="AD71" s="33">
        <f t="shared" si="25"/>
        <v>0</v>
      </c>
      <c r="AE71" s="32">
        <v>0</v>
      </c>
      <c r="AF71" s="32">
        <v>0</v>
      </c>
      <c r="AG71" s="34">
        <f t="shared" si="26"/>
        <v>0</v>
      </c>
      <c r="AH71" s="35">
        <f t="shared" si="27"/>
        <v>0</v>
      </c>
      <c r="AI71" s="35">
        <f t="shared" si="28"/>
        <v>0</v>
      </c>
      <c r="AJ71" s="32" t="s">
        <v>1</v>
      </c>
    </row>
    <row r="72" spans="2:36" ht="14.25" thickBot="1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3">
        <f t="shared" si="16"/>
        <v>0</v>
      </c>
      <c r="N72" s="33">
        <f t="shared" si="17"/>
        <v>0</v>
      </c>
      <c r="O72" s="32">
        <v>0</v>
      </c>
      <c r="P72" s="32">
        <v>0</v>
      </c>
      <c r="Q72" s="33">
        <f t="shared" si="18"/>
        <v>0</v>
      </c>
      <c r="R72" s="33">
        <f t="shared" si="19"/>
        <v>0</v>
      </c>
      <c r="S72" s="32">
        <v>0</v>
      </c>
      <c r="T72" s="32">
        <v>0</v>
      </c>
      <c r="U72" s="33">
        <f t="shared" si="20"/>
        <v>0</v>
      </c>
      <c r="V72" s="33">
        <f t="shared" si="21"/>
        <v>0</v>
      </c>
      <c r="W72" s="32">
        <v>0</v>
      </c>
      <c r="X72" s="32">
        <v>0</v>
      </c>
      <c r="Y72" s="33">
        <f t="shared" si="22"/>
        <v>0</v>
      </c>
      <c r="Z72" s="33">
        <f t="shared" si="23"/>
        <v>0</v>
      </c>
      <c r="AA72" s="36">
        <v>0</v>
      </c>
      <c r="AB72" s="36">
        <v>0</v>
      </c>
      <c r="AC72" s="33">
        <f t="shared" si="24"/>
        <v>0</v>
      </c>
      <c r="AD72" s="33">
        <f t="shared" si="25"/>
        <v>0</v>
      </c>
      <c r="AE72" s="37">
        <v>0</v>
      </c>
      <c r="AF72" s="37">
        <v>0</v>
      </c>
      <c r="AG72" s="34">
        <f t="shared" si="26"/>
        <v>0</v>
      </c>
      <c r="AH72" s="35">
        <f t="shared" si="27"/>
        <v>0</v>
      </c>
      <c r="AI72" s="35">
        <f t="shared" si="28"/>
        <v>0</v>
      </c>
      <c r="AJ72" s="37" t="s">
        <v>1</v>
      </c>
    </row>
    <row r="73" spans="2:36" ht="14.25" thickBot="1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 t="s">
        <v>1</v>
      </c>
    </row>
    <row r="74" spans="2:36" ht="14.25" thickBot="1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3">
        <f t="shared" si="16"/>
        <v>0</v>
      </c>
      <c r="N74" s="33">
        <f t="shared" si="17"/>
        <v>0</v>
      </c>
      <c r="O74" s="32">
        <v>0</v>
      </c>
      <c r="P74" s="32">
        <v>0</v>
      </c>
      <c r="Q74" s="33">
        <f t="shared" si="18"/>
        <v>0</v>
      </c>
      <c r="R74" s="33">
        <f t="shared" si="19"/>
        <v>0</v>
      </c>
      <c r="S74" s="32">
        <v>0</v>
      </c>
      <c r="T74" s="32">
        <v>0</v>
      </c>
      <c r="U74" s="33">
        <f t="shared" si="20"/>
        <v>0</v>
      </c>
      <c r="V74" s="33">
        <f t="shared" si="21"/>
        <v>0</v>
      </c>
      <c r="W74" s="32">
        <v>0</v>
      </c>
      <c r="X74" s="32">
        <v>0</v>
      </c>
      <c r="Y74" s="33">
        <f t="shared" si="22"/>
        <v>0</v>
      </c>
      <c r="Z74" s="33">
        <f t="shared" si="23"/>
        <v>0</v>
      </c>
      <c r="AA74" s="40">
        <v>0</v>
      </c>
      <c r="AB74" s="40">
        <v>0</v>
      </c>
      <c r="AC74" s="33">
        <f t="shared" si="24"/>
        <v>0</v>
      </c>
      <c r="AD74" s="33">
        <f t="shared" si="25"/>
        <v>0</v>
      </c>
      <c r="AE74" s="32">
        <v>0</v>
      </c>
      <c r="AF74" s="32">
        <v>0</v>
      </c>
      <c r="AG74" s="34">
        <f t="shared" si="26"/>
        <v>0</v>
      </c>
      <c r="AH74" s="35">
        <f t="shared" si="27"/>
        <v>0</v>
      </c>
      <c r="AI74" s="35">
        <f t="shared" si="28"/>
        <v>0</v>
      </c>
      <c r="AJ74" s="32" t="s">
        <v>1</v>
      </c>
    </row>
    <row r="75" spans="2:36" ht="14.25" thickBot="1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3">
        <f t="shared" si="16"/>
        <v>0</v>
      </c>
      <c r="N75" s="33">
        <f t="shared" si="17"/>
        <v>0</v>
      </c>
      <c r="O75" s="32">
        <v>0</v>
      </c>
      <c r="P75" s="32">
        <v>0</v>
      </c>
      <c r="Q75" s="33">
        <f t="shared" si="18"/>
        <v>0</v>
      </c>
      <c r="R75" s="33">
        <f t="shared" si="19"/>
        <v>0</v>
      </c>
      <c r="S75" s="32">
        <v>0</v>
      </c>
      <c r="T75" s="32">
        <v>0</v>
      </c>
      <c r="U75" s="33">
        <f t="shared" si="20"/>
        <v>0</v>
      </c>
      <c r="V75" s="33">
        <f t="shared" si="21"/>
        <v>0</v>
      </c>
      <c r="W75" s="32">
        <v>0</v>
      </c>
      <c r="X75" s="32">
        <v>0</v>
      </c>
      <c r="Y75" s="33">
        <f t="shared" si="22"/>
        <v>0</v>
      </c>
      <c r="Z75" s="33">
        <f t="shared" si="23"/>
        <v>0</v>
      </c>
      <c r="AA75" s="40">
        <v>0</v>
      </c>
      <c r="AB75" s="40">
        <v>0</v>
      </c>
      <c r="AC75" s="33">
        <f t="shared" si="24"/>
        <v>0</v>
      </c>
      <c r="AD75" s="33">
        <f t="shared" si="25"/>
        <v>0</v>
      </c>
      <c r="AE75" s="32">
        <v>0</v>
      </c>
      <c r="AF75" s="32">
        <v>0</v>
      </c>
      <c r="AG75" s="34">
        <f t="shared" si="26"/>
        <v>0</v>
      </c>
      <c r="AH75" s="35">
        <f t="shared" si="27"/>
        <v>0</v>
      </c>
      <c r="AI75" s="35">
        <f t="shared" si="28"/>
        <v>0</v>
      </c>
      <c r="AJ75" s="32" t="s">
        <v>1</v>
      </c>
    </row>
    <row r="76" spans="2:36" ht="14.25" thickBot="1">
      <c r="B76" s="29" t="s">
        <v>130</v>
      </c>
      <c r="F76" s="41" t="s">
        <v>131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f t="shared" si="16"/>
        <v>0</v>
      </c>
      <c r="N76" s="42">
        <f t="shared" si="17"/>
        <v>0</v>
      </c>
      <c r="O76" s="42">
        <v>0</v>
      </c>
      <c r="P76" s="42">
        <v>0</v>
      </c>
      <c r="Q76" s="42">
        <f t="shared" si="18"/>
        <v>0</v>
      </c>
      <c r="R76" s="42">
        <f t="shared" si="19"/>
        <v>0</v>
      </c>
      <c r="S76" s="42">
        <v>0</v>
      </c>
      <c r="T76" s="42">
        <v>0</v>
      </c>
      <c r="U76" s="42">
        <f t="shared" si="20"/>
        <v>0</v>
      </c>
      <c r="V76" s="42">
        <f t="shared" si="21"/>
        <v>0</v>
      </c>
      <c r="W76" s="42">
        <v>0</v>
      </c>
      <c r="X76" s="42">
        <v>0</v>
      </c>
      <c r="Y76" s="42">
        <f t="shared" si="22"/>
        <v>0</v>
      </c>
      <c r="Z76" s="42">
        <f t="shared" si="23"/>
        <v>0</v>
      </c>
      <c r="AA76" s="42">
        <v>0</v>
      </c>
      <c r="AB76" s="42">
        <v>0</v>
      </c>
      <c r="AC76" s="42">
        <f t="shared" si="24"/>
        <v>0</v>
      </c>
      <c r="AD76" s="42">
        <f t="shared" si="25"/>
        <v>0</v>
      </c>
      <c r="AE76" s="42">
        <v>0</v>
      </c>
      <c r="AF76" s="42">
        <v>0</v>
      </c>
      <c r="AG76" s="43">
        <f t="shared" si="26"/>
        <v>0</v>
      </c>
      <c r="AH76" s="44">
        <f t="shared" si="27"/>
        <v>0</v>
      </c>
      <c r="AI76" s="44">
        <f t="shared" si="28"/>
        <v>0</v>
      </c>
      <c r="AJ76" s="42" t="s">
        <v>1</v>
      </c>
    </row>
    <row r="77" spans="2:35" ht="13.5">
      <c r="B77" s="29" t="s">
        <v>1</v>
      </c>
      <c r="Q77" s="38" t="s">
        <v>1</v>
      </c>
      <c r="R77" s="38" t="s">
        <v>1</v>
      </c>
      <c r="U77" s="38" t="s">
        <v>1</v>
      </c>
      <c r="Y77" s="38" t="s">
        <v>1</v>
      </c>
      <c r="Z77" s="38" t="s">
        <v>1</v>
      </c>
      <c r="AG77" s="39" t="s">
        <v>1</v>
      </c>
      <c r="AH77" s="39" t="s">
        <v>1</v>
      </c>
      <c r="AI77" s="39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sheetProtection/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Nureddin Aydın</dc:creator>
  <cp:keywords/>
  <dc:description/>
  <cp:lastModifiedBy>Nureddin Aydın</cp:lastModifiedBy>
  <cp:lastPrinted>2013-07-26T07:36:49Z</cp:lastPrinted>
  <dcterms:created xsi:type="dcterms:W3CDTF">2019-10-23T13:23:12Z</dcterms:created>
  <dcterms:modified xsi:type="dcterms:W3CDTF">2019-10-23T13:23:12Z</dcterms:modified>
  <cp:category/>
  <cp:version/>
  <cp:contentType/>
  <cp:contentStatus/>
</cp:coreProperties>
</file>